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omments3.xml" ContentType="application/vnd.openxmlformats-officedocument.spreadsheetml.comment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omments4.xml" ContentType="application/vnd.openxmlformats-officedocument.spreadsheetml.comments+xml"/>
  <Override PartName="/xl/drawings/drawing54.xml" ContentType="application/vnd.openxmlformats-officedocument.drawing+xml"/>
  <Override PartName="/xl/comments5.xml" ContentType="application/vnd.openxmlformats-officedocument.spreadsheetml.comments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PLANEACION\12 PROYECTOS\PROYECTOS 2020\"/>
    </mc:Choice>
  </mc:AlternateContent>
  <bookViews>
    <workbookView xWindow="0" yWindow="0" windowWidth="28800" windowHeight="12435" tabRatio="811" firstSheet="3" activeTab="4"/>
  </bookViews>
  <sheets>
    <sheet name="Cuadro-de-Mando-Integral" sheetId="2" state="hidden" r:id="rId1"/>
    <sheet name="Plataforma estratégica" sheetId="8" state="hidden" r:id="rId2"/>
    <sheet name="Formato_Ficha-del-indicador" sheetId="5" state="hidden" r:id="rId3"/>
    <sheet name="Tablero-indicadores" sheetId="1" r:id="rId4"/>
    <sheet name="ÍNDICE" sheetId="65" r:id="rId5"/>
    <sheet name="TD" sheetId="64" state="hidden" r:id="rId6"/>
    <sheet name="Hoja1" sheetId="71" state="hidden" r:id="rId7"/>
    <sheet name="Ficha_IND-PCS-PI-001-0" sheetId="9" r:id="rId8"/>
    <sheet name="Ficha_IND-PCS-PI-002-0" sheetId="10" r:id="rId9"/>
    <sheet name="Ficha_IND-PCS-GC-001-1" sheetId="69" r:id="rId10"/>
    <sheet name="Ficha_IND-PCS-GC-001-0" sheetId="11" state="hidden" r:id="rId11"/>
    <sheet name="Ficha_IND-PCS-SG-001-0" sheetId="12" r:id="rId12"/>
    <sheet name="Ficha_IND-PCS-SG-002-0" sheetId="13" r:id="rId13"/>
    <sheet name="Ficha_IND-PCS-CM-001-0" sheetId="14" r:id="rId14"/>
    <sheet name="Ficha_IND-PCS-CM-002-0" sheetId="15" r:id="rId15"/>
    <sheet name="Ficha_IND-PCS-PE-001-1" sheetId="73" r:id="rId16"/>
    <sheet name="Ficha_IND-PCS-PE-001-0" sheetId="16" state="hidden" r:id="rId17"/>
    <sheet name="Ficha_IND-PCS-PE-002-0" sheetId="17" r:id="rId18"/>
    <sheet name="Ficha_IND-PCS-ED-001-0" sheetId="18" r:id="rId19"/>
    <sheet name="Ficha_IND-PCS-ED-002-0" sheetId="19" r:id="rId20"/>
    <sheet name="Ficha_IND-PCS-RP-001-0" sheetId="20" r:id="rId21"/>
    <sheet name="Ficha_IND-PCS-RP-002-0" sheetId="21" r:id="rId22"/>
    <sheet name="Ficha_IND-PCS-DO-001-0" sheetId="22" state="hidden" r:id="rId23"/>
    <sheet name="Ficha_IND-PCS-DO-001-1" sheetId="70" r:id="rId24"/>
    <sheet name="Ficha_IND-PCS-VG-001-0" sheetId="23" r:id="rId25"/>
    <sheet name="Ficha_IND-PCS-VG-002-0" sheetId="24" r:id="rId26"/>
    <sheet name="Ficha_IND-PCS-VG-003-0" sheetId="25" r:id="rId27"/>
    <sheet name="Ficha_IND-PCS-VG-004-0" sheetId="26" r:id="rId28"/>
    <sheet name="Ficha_IND-PCS-VG-005-0" sheetId="27" r:id="rId29"/>
    <sheet name="Ficha_IND-PCS-VG-006-0" sheetId="28" r:id="rId30"/>
    <sheet name="Ficha_IND-PCS-VG-007-0" sheetId="29" r:id="rId31"/>
    <sheet name="Ficha_IND-PCS-VG-008-0" sheetId="30" r:id="rId32"/>
    <sheet name="Ficha_IND-PCS-VG-009-0" sheetId="31" r:id="rId33"/>
    <sheet name="Ficha_IND-PCS-CD-001-1" sheetId="66" r:id="rId34"/>
    <sheet name="Ficha_IND-PCS-CD-001-0" sheetId="32" state="hidden" r:id="rId35"/>
    <sheet name="Ficha_IND-PCS-CD-002-0" sheetId="33" r:id="rId36"/>
    <sheet name="Ficha_IND-PCS-CD-003-0" sheetId="34" state="hidden" r:id="rId37"/>
    <sheet name="Ficha_IND-PCS-CD-003-1" sheetId="72" r:id="rId38"/>
    <sheet name="Ficha_IND-PCS-CD-004-1" sheetId="68" r:id="rId39"/>
    <sheet name="Ficha_IND-PCS-CD-004-0" sheetId="35" state="hidden" r:id="rId40"/>
    <sheet name="Ficha_IND-PCS-AT-001-0" sheetId="36" r:id="rId41"/>
    <sheet name="Ficha_IND-PCS-AT-002-0" sheetId="37" state="hidden" r:id="rId42"/>
    <sheet name="Ficha_IND-PCS-AT-002-1" sheetId="67" r:id="rId43"/>
    <sheet name="Ficha_IND-PCS-AU-001-0" sheetId="38" r:id="rId44"/>
    <sheet name="Ficha_IND-PCS-AU-002-0" sheetId="39" r:id="rId45"/>
    <sheet name="Ficha_IND-PCS-AU-003-0" sheetId="63" r:id="rId46"/>
    <sheet name="Ficha_IND-PCS-IT-001-0" sheetId="40" r:id="rId47"/>
    <sheet name="Ficha_IND-PCS-IT-002-1" sheetId="41" r:id="rId48"/>
    <sheet name="Ficha_IND-PCS-CT-001-0" sheetId="42" r:id="rId49"/>
    <sheet name="Ficha_IND-PCS-CT-002-0" sheetId="43" r:id="rId50"/>
    <sheet name="Ficha_IND-PCS-CT-003-0" sheetId="44" r:id="rId51"/>
    <sheet name="Ficha_IND-PCS-GD-001-1" sheetId="45" r:id="rId52"/>
    <sheet name="Ficha_IND-PCS-GD-002-1" sheetId="46" r:id="rId53"/>
    <sheet name="Ficha_IND-PCS-GD-003-1" sheetId="47" r:id="rId54"/>
    <sheet name="Ficha_IND-PCS-CB-001-0" sheetId="48" r:id="rId55"/>
    <sheet name="Ficha_IND-PCS-CB-002-0" sheetId="49" r:id="rId56"/>
    <sheet name="Ficha_IND-PCS-GF-001-1" sheetId="50" r:id="rId57"/>
    <sheet name="Ficha_IND-PCS-GF-002-1" sheetId="51" r:id="rId58"/>
    <sheet name="Ficha_IND-PCS-GF-003-1" sheetId="52" r:id="rId59"/>
    <sheet name="Ficha_IND-PCS-RT-001-0" sheetId="53" r:id="rId60"/>
    <sheet name="Ficha_IND-PCS-RT-002-0" sheetId="54" r:id="rId61"/>
    <sheet name="Ficha_IND-PCS-TI-001-0" sheetId="55" r:id="rId62"/>
    <sheet name="Ficha_IND-PCS-TI-002-0" sheetId="56" r:id="rId63"/>
    <sheet name="Ficha_IND-PCS-RL-001-0" sheetId="57" r:id="rId64"/>
    <sheet name="Ficha_IND-PCS-RL-002-0" sheetId="58" r:id="rId65"/>
    <sheet name="Ficha_IND-PCS-ES-001-0" sheetId="59" r:id="rId66"/>
    <sheet name="Ficha_IND-PCS-ES-002-0" sheetId="60" r:id="rId67"/>
    <sheet name="Ficha_IND-PCS-ES-003-0" sheetId="61" r:id="rId68"/>
    <sheet name="Ficha_IND-PCS-ES-004-0" sheetId="62" r:id="rId69"/>
    <sheet name="Para_SIRECI" sheetId="3" state="hidden" r:id="rId70"/>
    <sheet name="Listados" sheetId="4" state="hidden" r:id="rId71"/>
  </sheets>
  <externalReferences>
    <externalReference r:id="rId72"/>
  </externalReferences>
  <definedNames>
    <definedName name="_xlnm._FilterDatabase" localSheetId="6" hidden="1">Hoja1!$A$19:$E$69</definedName>
    <definedName name="_xlnm._FilterDatabase" localSheetId="3" hidden="1">'Tablero-indicadores'!$A$8:$CL$63</definedName>
    <definedName name="Frecuencia" localSheetId="6">[1]Listados!$A$76:$A$80</definedName>
    <definedName name="Frecuencia">Listados!$A$76:$A$80</definedName>
    <definedName name="Indicador_atributo" localSheetId="6">[1]Listados!$A$31:$A$39</definedName>
    <definedName name="Indicador_atributo">Listados!$A$31:$A$39</definedName>
    <definedName name="Indicador_tipo" localSheetId="6">[1]Listados!$A$12:$A$19</definedName>
    <definedName name="Indicador_tipo">Listados!$A$12:$A$19</definedName>
    <definedName name="Indicador_tipo_SIRECI" localSheetId="6">[1]Listados!$A$22:$A$28</definedName>
    <definedName name="Indicador_tipo_SIRECI">Listados!$A$22:$A$28</definedName>
    <definedName name="lista_si_no" localSheetId="6">[1]Listados!$A$8:$A$9</definedName>
    <definedName name="lista_si_no">Listados!$A$8:$A$9</definedName>
    <definedName name="Perspectiva" localSheetId="6">'[1]Plataforma estratégica'!$A$4:$A$7</definedName>
    <definedName name="Perspectiva">'Plataforma estratégica'!$A$4:$A$7</definedName>
    <definedName name="Proceso_tipo" localSheetId="6">[1]Listados!$A$70:$A$73</definedName>
    <definedName name="Proceso_tipo">Listados!$A$70:$A$73</definedName>
    <definedName name="Procesos" localSheetId="6">[1]Listados!$A$46:$A$67</definedName>
    <definedName name="Procesos">Listados!$A$46:$A$67</definedName>
    <definedName name="Responsable" localSheetId="6">[1]Listados!$A$83:$A$92</definedName>
    <definedName name="Responsable">Listados!$A$83:$A$92</definedName>
    <definedName name="Tendencia" localSheetId="6">[1]Listados!$A$42:$A$43</definedName>
    <definedName name="Tendencia">Listados!$A$42:$A$43</definedName>
    <definedName name="Vigencia" localSheetId="6">[1]Listados!$A$2:$A$5</definedName>
    <definedName name="Vigencia">Listados!$A$2:$A$5</definedName>
    <definedName name="Vigencia_consolidación">Listados!$A$95:$A$96</definedName>
  </definedNames>
  <calcPr calcId="191029"/>
  <pivotCaches>
    <pivotCache cacheId="0" r:id="rId7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73" l="1"/>
  <c r="L42" i="73"/>
  <c r="B48" i="73" s="1"/>
  <c r="I42" i="73"/>
  <c r="F42" i="73"/>
  <c r="O42" i="51" l="1"/>
  <c r="CI34" i="1" l="1"/>
  <c r="CH34" i="1"/>
  <c r="CG34" i="1"/>
  <c r="CF34" i="1"/>
  <c r="CE34" i="1"/>
  <c r="CD34" i="1"/>
  <c r="CB34" i="1"/>
  <c r="CA34" i="1"/>
  <c r="BN34" i="1"/>
  <c r="BB34" i="1"/>
  <c r="AP34" i="1"/>
  <c r="AN34" i="1"/>
  <c r="AM34" i="1"/>
  <c r="AL34" i="1"/>
  <c r="AJ34" i="1"/>
  <c r="AG34" i="1"/>
  <c r="AE34" i="1"/>
  <c r="AB34" i="1"/>
  <c r="AA34" i="1"/>
  <c r="Z34" i="1"/>
  <c r="N34" i="1"/>
  <c r="M34" i="1"/>
  <c r="L34" i="1"/>
  <c r="K34" i="1"/>
  <c r="C34" i="1"/>
  <c r="B34" i="1"/>
  <c r="A34" i="1"/>
  <c r="O42" i="72"/>
  <c r="B48" i="72" s="1"/>
  <c r="CC34" i="1" s="1"/>
  <c r="BZ34" i="1" l="1"/>
  <c r="E6" i="71"/>
  <c r="D6" i="71"/>
  <c r="C6" i="71"/>
  <c r="B6" i="71"/>
  <c r="F5" i="71"/>
  <c r="D12" i="71" s="1"/>
  <c r="F4" i="71"/>
  <c r="E11" i="71" s="1"/>
  <c r="F3" i="71"/>
  <c r="B10" i="71" s="1"/>
  <c r="F2" i="71"/>
  <c r="D9" i="71" s="1"/>
  <c r="C10" i="71" l="1"/>
  <c r="C12" i="71"/>
  <c r="D10" i="71"/>
  <c r="B11" i="71"/>
  <c r="F6" i="71"/>
  <c r="D16" i="71" s="1"/>
  <c r="B12" i="71"/>
  <c r="E12" i="71"/>
  <c r="C9" i="71"/>
  <c r="B9" i="71"/>
  <c r="E10" i="71"/>
  <c r="E9" i="71"/>
  <c r="C11" i="71"/>
  <c r="D11" i="71"/>
  <c r="F12" i="71" l="1"/>
  <c r="C16" i="71"/>
  <c r="B16" i="71"/>
  <c r="E16" i="71"/>
  <c r="F10" i="71"/>
  <c r="F11" i="71"/>
  <c r="F9" i="71"/>
  <c r="F16" i="71" l="1"/>
  <c r="O42" i="52"/>
  <c r="L42" i="52"/>
  <c r="I42" i="52"/>
  <c r="F42" i="30" l="1"/>
  <c r="B48" i="30" s="1"/>
  <c r="F42" i="29"/>
  <c r="B48" i="29" s="1"/>
  <c r="F42" i="28"/>
  <c r="F42" i="27"/>
  <c r="CI22" i="1" l="1"/>
  <c r="CH22" i="1"/>
  <c r="CG22" i="1"/>
  <c r="CF22" i="1"/>
  <c r="CE22" i="1"/>
  <c r="CD22" i="1"/>
  <c r="CB22" i="1"/>
  <c r="CA22" i="1"/>
  <c r="BN22" i="1"/>
  <c r="BH22" i="1"/>
  <c r="BB22" i="1"/>
  <c r="AV22" i="1"/>
  <c r="AP22" i="1"/>
  <c r="AN22" i="1"/>
  <c r="AM22" i="1"/>
  <c r="AL22" i="1"/>
  <c r="AJ22" i="1"/>
  <c r="AG22" i="1"/>
  <c r="AE22" i="1"/>
  <c r="AB22" i="1"/>
  <c r="AA22" i="1"/>
  <c r="Z22" i="1"/>
  <c r="T22" i="1"/>
  <c r="N22" i="1"/>
  <c r="M22" i="1"/>
  <c r="L22" i="1"/>
  <c r="K22" i="1"/>
  <c r="C22" i="1"/>
  <c r="B22" i="1"/>
  <c r="A22" i="1"/>
  <c r="O42" i="70" l="1"/>
  <c r="I42" i="70"/>
  <c r="BT22" i="1" s="1"/>
  <c r="BZ22" i="1" l="1"/>
  <c r="B48" i="70"/>
  <c r="CC22" i="1" s="1"/>
  <c r="CI11" i="1"/>
  <c r="CH11" i="1"/>
  <c r="CG11" i="1"/>
  <c r="CF11" i="1"/>
  <c r="CE11" i="1"/>
  <c r="CD11" i="1"/>
  <c r="CB11" i="1"/>
  <c r="CA11" i="1"/>
  <c r="BN11" i="1"/>
  <c r="BH11" i="1"/>
  <c r="BB11" i="1"/>
  <c r="AV11" i="1"/>
  <c r="AP11" i="1"/>
  <c r="AN11" i="1"/>
  <c r="AM11" i="1"/>
  <c r="AL11" i="1"/>
  <c r="AJ11" i="1"/>
  <c r="AG11" i="1"/>
  <c r="AE11" i="1"/>
  <c r="AB11" i="1"/>
  <c r="AA11" i="1"/>
  <c r="Z11" i="1"/>
  <c r="T11" i="1"/>
  <c r="N11" i="1"/>
  <c r="M11" i="1"/>
  <c r="L11" i="1"/>
  <c r="K11" i="1"/>
  <c r="C11" i="1"/>
  <c r="B11" i="1"/>
  <c r="A11" i="1"/>
  <c r="O42" i="69"/>
  <c r="BZ11" i="1" s="1"/>
  <c r="I42" i="69"/>
  <c r="B48" i="69" l="1"/>
  <c r="CC11" i="1" s="1"/>
  <c r="BT11" i="1"/>
  <c r="CI32" i="1"/>
  <c r="CH32" i="1"/>
  <c r="CG32" i="1"/>
  <c r="CF32" i="1"/>
  <c r="CE32" i="1"/>
  <c r="CD32" i="1"/>
  <c r="CB32" i="1"/>
  <c r="CA32" i="1"/>
  <c r="BN32" i="1"/>
  <c r="BB32" i="1"/>
  <c r="AP32" i="1"/>
  <c r="AN32" i="1"/>
  <c r="AM32" i="1"/>
  <c r="AL32" i="1"/>
  <c r="AJ32" i="1"/>
  <c r="AG32" i="1"/>
  <c r="AE32" i="1"/>
  <c r="AB32" i="1"/>
  <c r="CI35" i="1"/>
  <c r="CH35" i="1"/>
  <c r="CG35" i="1"/>
  <c r="CF35" i="1"/>
  <c r="CE35" i="1"/>
  <c r="CD35" i="1"/>
  <c r="CB35" i="1"/>
  <c r="CA35" i="1"/>
  <c r="BN35" i="1"/>
  <c r="BK35" i="1"/>
  <c r="BH35" i="1"/>
  <c r="BE35" i="1"/>
  <c r="BB35" i="1"/>
  <c r="AY35" i="1"/>
  <c r="AV35" i="1"/>
  <c r="AS35" i="1"/>
  <c r="AP35" i="1"/>
  <c r="AN35" i="1"/>
  <c r="AM35" i="1"/>
  <c r="AL35" i="1"/>
  <c r="AJ35" i="1"/>
  <c r="AG35" i="1"/>
  <c r="AE35" i="1"/>
  <c r="AB35" i="1"/>
  <c r="AA35" i="1"/>
  <c r="Z35" i="1"/>
  <c r="W35" i="1"/>
  <c r="T35" i="1"/>
  <c r="Q35" i="1"/>
  <c r="N35" i="1"/>
  <c r="M35" i="1"/>
  <c r="L35" i="1"/>
  <c r="K35" i="1"/>
  <c r="C35" i="1"/>
  <c r="B35" i="1"/>
  <c r="A35" i="1"/>
  <c r="O42" i="68" l="1"/>
  <c r="BZ35" i="1" s="1"/>
  <c r="L42" i="68"/>
  <c r="BW35" i="1" s="1"/>
  <c r="I42" i="68"/>
  <c r="BT35" i="1" s="1"/>
  <c r="F42" i="68"/>
  <c r="BQ35" i="1" s="1"/>
  <c r="B48" i="68" l="1"/>
  <c r="CC35" i="1" s="1"/>
  <c r="AA32" i="1"/>
  <c r="Z32" i="1"/>
  <c r="N32" i="1"/>
  <c r="M32" i="1"/>
  <c r="L32" i="1"/>
  <c r="K32" i="1"/>
  <c r="C32" i="1"/>
  <c r="B32" i="1"/>
  <c r="A32" i="1"/>
  <c r="CI37" i="1"/>
  <c r="CH37" i="1"/>
  <c r="CG37" i="1"/>
  <c r="CF37" i="1"/>
  <c r="CE37" i="1"/>
  <c r="CD37" i="1"/>
  <c r="CB37" i="1"/>
  <c r="CA37" i="1"/>
  <c r="BN37" i="1"/>
  <c r="BB37" i="1"/>
  <c r="AP37" i="1"/>
  <c r="AN37" i="1"/>
  <c r="AL37" i="1"/>
  <c r="AJ37" i="1"/>
  <c r="AG37" i="1"/>
  <c r="AE37" i="1"/>
  <c r="AB37" i="1"/>
  <c r="AA37" i="1"/>
  <c r="Z37" i="1"/>
  <c r="N37" i="1"/>
  <c r="M37" i="1"/>
  <c r="L37" i="1"/>
  <c r="K37" i="1"/>
  <c r="C37" i="1"/>
  <c r="B37" i="1"/>
  <c r="A37" i="1"/>
  <c r="O42" i="67"/>
  <c r="BZ37" i="1" s="1"/>
  <c r="B48" i="67" l="1"/>
  <c r="CC37" i="1" s="1"/>
  <c r="O42" i="66"/>
  <c r="BZ32" i="1" s="1"/>
  <c r="B48" i="66" l="1"/>
  <c r="CC32" i="1" s="1"/>
  <c r="CI40" i="1"/>
  <c r="CH40" i="1"/>
  <c r="CG40" i="1"/>
  <c r="CF40" i="1"/>
  <c r="CE40" i="1"/>
  <c r="CD40" i="1"/>
  <c r="CB40" i="1"/>
  <c r="CA40" i="1"/>
  <c r="BN40" i="1"/>
  <c r="BK40" i="1"/>
  <c r="BH40" i="1"/>
  <c r="BE40" i="1"/>
  <c r="BB40" i="1"/>
  <c r="AY40" i="1"/>
  <c r="AV40" i="1"/>
  <c r="AS40" i="1"/>
  <c r="AP40" i="1"/>
  <c r="AN40" i="1"/>
  <c r="AM40" i="1"/>
  <c r="AL40" i="1"/>
  <c r="AJ40" i="1"/>
  <c r="AG40" i="1"/>
  <c r="AE40" i="1"/>
  <c r="AB40" i="1"/>
  <c r="AA40" i="1"/>
  <c r="Z40" i="1"/>
  <c r="W40" i="1"/>
  <c r="T40" i="1"/>
  <c r="Q40" i="1"/>
  <c r="N40" i="1"/>
  <c r="M40" i="1"/>
  <c r="L40" i="1"/>
  <c r="K40" i="1"/>
  <c r="C40" i="1"/>
  <c r="B40" i="1"/>
  <c r="A40" i="1"/>
  <c r="O42" i="63"/>
  <c r="BZ40" i="1" s="1"/>
  <c r="L42" i="63"/>
  <c r="BW40" i="1" s="1"/>
  <c r="I42" i="63"/>
  <c r="BT40" i="1" s="1"/>
  <c r="F42" i="63"/>
  <c r="BQ40" i="1" s="1"/>
  <c r="B48" i="63" l="1"/>
  <c r="CC40" i="1" s="1"/>
  <c r="CI63" i="1"/>
  <c r="CH63" i="1"/>
  <c r="CG63" i="1"/>
  <c r="CF63" i="1"/>
  <c r="CE63" i="1"/>
  <c r="CD63" i="1"/>
  <c r="CB63" i="1"/>
  <c r="CA63" i="1"/>
  <c r="BN63" i="1"/>
  <c r="BH63" i="1"/>
  <c r="BB63" i="1"/>
  <c r="AV63" i="1"/>
  <c r="AP63" i="1"/>
  <c r="AN63" i="1"/>
  <c r="AM63" i="1"/>
  <c r="AL63" i="1"/>
  <c r="AJ63" i="1"/>
  <c r="AG63" i="1"/>
  <c r="AE63" i="1"/>
  <c r="AB63" i="1"/>
  <c r="AA63" i="1"/>
  <c r="Z63" i="1"/>
  <c r="T63" i="1"/>
  <c r="N63" i="1"/>
  <c r="M63" i="1"/>
  <c r="L63" i="1"/>
  <c r="K63" i="1"/>
  <c r="C63" i="1"/>
  <c r="B63" i="1"/>
  <c r="A63" i="1"/>
  <c r="CI62" i="1"/>
  <c r="CH62" i="1"/>
  <c r="CG62" i="1"/>
  <c r="CF62" i="1"/>
  <c r="CE62" i="1"/>
  <c r="CD62" i="1"/>
  <c r="CB62" i="1"/>
  <c r="CA62" i="1"/>
  <c r="BN62" i="1"/>
  <c r="BH62" i="1"/>
  <c r="BB62" i="1"/>
  <c r="AV62" i="1"/>
  <c r="AP62" i="1"/>
  <c r="AN62" i="1"/>
  <c r="AM62" i="1"/>
  <c r="AL62" i="1"/>
  <c r="AJ62" i="1"/>
  <c r="AG62" i="1"/>
  <c r="AE62" i="1"/>
  <c r="AB62" i="1"/>
  <c r="AA62" i="1"/>
  <c r="Z62" i="1"/>
  <c r="T62" i="1"/>
  <c r="N62" i="1"/>
  <c r="M62" i="1"/>
  <c r="L62" i="1"/>
  <c r="K62" i="1"/>
  <c r="C62" i="1"/>
  <c r="B62" i="1"/>
  <c r="A62" i="1"/>
  <c r="CI61" i="1"/>
  <c r="CH61" i="1"/>
  <c r="CG61" i="1"/>
  <c r="CF61" i="1"/>
  <c r="CE61" i="1"/>
  <c r="CD61" i="1"/>
  <c r="CB61" i="1"/>
  <c r="CA61" i="1"/>
  <c r="BN61" i="1"/>
  <c r="BH61" i="1"/>
  <c r="BB61" i="1"/>
  <c r="AV61" i="1"/>
  <c r="AP61" i="1"/>
  <c r="AN61" i="1"/>
  <c r="AM61" i="1"/>
  <c r="AL61" i="1"/>
  <c r="AJ61" i="1"/>
  <c r="AG61" i="1"/>
  <c r="AE61" i="1"/>
  <c r="AB61" i="1"/>
  <c r="AA61" i="1"/>
  <c r="Z61" i="1"/>
  <c r="T61" i="1"/>
  <c r="N61" i="1"/>
  <c r="M61" i="1"/>
  <c r="L61" i="1"/>
  <c r="K61" i="1"/>
  <c r="C61" i="1"/>
  <c r="B61" i="1"/>
  <c r="A61" i="1"/>
  <c r="CI60" i="1"/>
  <c r="CH60" i="1"/>
  <c r="CG60" i="1"/>
  <c r="CF60" i="1"/>
  <c r="CE60" i="1"/>
  <c r="CD60" i="1"/>
  <c r="CB60" i="1"/>
  <c r="CA60" i="1"/>
  <c r="BN60" i="1"/>
  <c r="BH60" i="1"/>
  <c r="BB60" i="1"/>
  <c r="AV60" i="1"/>
  <c r="AP60" i="1"/>
  <c r="AN60" i="1"/>
  <c r="AM60" i="1"/>
  <c r="AL60" i="1"/>
  <c r="AJ60" i="1"/>
  <c r="AG60" i="1"/>
  <c r="AE60" i="1"/>
  <c r="AB60" i="1"/>
  <c r="AA60" i="1"/>
  <c r="Z60" i="1"/>
  <c r="T60" i="1"/>
  <c r="N60" i="1"/>
  <c r="M60" i="1"/>
  <c r="L60" i="1"/>
  <c r="K60" i="1"/>
  <c r="C60" i="1"/>
  <c r="B60" i="1"/>
  <c r="A60" i="1"/>
  <c r="CI59" i="1"/>
  <c r="CH59" i="1"/>
  <c r="CG59" i="1"/>
  <c r="CF59" i="1"/>
  <c r="CE59" i="1"/>
  <c r="CD59" i="1"/>
  <c r="CB59" i="1"/>
  <c r="CA59" i="1"/>
  <c r="BN59" i="1"/>
  <c r="BK59" i="1"/>
  <c r="BH59" i="1"/>
  <c r="BE59" i="1"/>
  <c r="BB59" i="1"/>
  <c r="AY59" i="1"/>
  <c r="AV59" i="1"/>
  <c r="AS59" i="1"/>
  <c r="AP59" i="1"/>
  <c r="AN59" i="1"/>
  <c r="AM59" i="1"/>
  <c r="AL59" i="1"/>
  <c r="AJ59" i="1"/>
  <c r="AG59" i="1"/>
  <c r="AE59" i="1"/>
  <c r="AB59" i="1"/>
  <c r="AA59" i="1"/>
  <c r="Z59" i="1"/>
  <c r="W59" i="1"/>
  <c r="T59" i="1"/>
  <c r="Q59" i="1"/>
  <c r="N59" i="1"/>
  <c r="M59" i="1"/>
  <c r="L59" i="1"/>
  <c r="K59" i="1"/>
  <c r="C59" i="1"/>
  <c r="B59" i="1"/>
  <c r="A59" i="1"/>
  <c r="CI58" i="1"/>
  <c r="CH58" i="1"/>
  <c r="CG58" i="1"/>
  <c r="CF58" i="1"/>
  <c r="CE58" i="1"/>
  <c r="CD58" i="1"/>
  <c r="CB58" i="1"/>
  <c r="CA58" i="1"/>
  <c r="BN58" i="1"/>
  <c r="BK58" i="1"/>
  <c r="BH58" i="1"/>
  <c r="BE58" i="1"/>
  <c r="BB58" i="1"/>
  <c r="AY58" i="1"/>
  <c r="AV58" i="1"/>
  <c r="AS58" i="1"/>
  <c r="AP58" i="1"/>
  <c r="AN58" i="1"/>
  <c r="AM58" i="1"/>
  <c r="AL58" i="1"/>
  <c r="AJ58" i="1"/>
  <c r="AG58" i="1"/>
  <c r="AE58" i="1"/>
  <c r="AB58" i="1"/>
  <c r="AA58" i="1"/>
  <c r="Z58" i="1"/>
  <c r="W58" i="1"/>
  <c r="T58" i="1"/>
  <c r="Q58" i="1"/>
  <c r="N58" i="1"/>
  <c r="M58" i="1"/>
  <c r="L58" i="1"/>
  <c r="K58" i="1"/>
  <c r="C58" i="1"/>
  <c r="B58" i="1"/>
  <c r="A58" i="1"/>
  <c r="CI57" i="1"/>
  <c r="CH57" i="1"/>
  <c r="CG57" i="1"/>
  <c r="CF57" i="1"/>
  <c r="CE57" i="1"/>
  <c r="CD57" i="1"/>
  <c r="CB57" i="1"/>
  <c r="CA57" i="1"/>
  <c r="BN57" i="1"/>
  <c r="BH57" i="1"/>
  <c r="BB57" i="1"/>
  <c r="AV57" i="1"/>
  <c r="AP57" i="1"/>
  <c r="AN57" i="1"/>
  <c r="AM57" i="1"/>
  <c r="AL57" i="1"/>
  <c r="AJ57" i="1"/>
  <c r="AG57" i="1"/>
  <c r="AE57" i="1"/>
  <c r="AB57" i="1"/>
  <c r="AA57" i="1"/>
  <c r="Z57" i="1"/>
  <c r="T57" i="1"/>
  <c r="N57" i="1"/>
  <c r="M57" i="1"/>
  <c r="L57" i="1"/>
  <c r="K57" i="1"/>
  <c r="C57" i="1"/>
  <c r="B57" i="1"/>
  <c r="A57" i="1"/>
  <c r="CI56" i="1"/>
  <c r="CH56" i="1"/>
  <c r="CG56" i="1"/>
  <c r="CF56" i="1"/>
  <c r="CE56" i="1"/>
  <c r="CD56" i="1"/>
  <c r="CB56" i="1"/>
  <c r="CA56" i="1"/>
  <c r="BN56" i="1"/>
  <c r="BH56" i="1"/>
  <c r="BB56" i="1"/>
  <c r="AV56" i="1"/>
  <c r="AP56" i="1"/>
  <c r="AN56" i="1"/>
  <c r="AM56" i="1"/>
  <c r="AL56" i="1"/>
  <c r="AJ56" i="1"/>
  <c r="AG56" i="1"/>
  <c r="AE56" i="1"/>
  <c r="AB56" i="1"/>
  <c r="AA56" i="1"/>
  <c r="Z56" i="1"/>
  <c r="T56" i="1"/>
  <c r="N56" i="1"/>
  <c r="M56" i="1"/>
  <c r="L56" i="1"/>
  <c r="K56" i="1"/>
  <c r="C56" i="1"/>
  <c r="B56" i="1"/>
  <c r="A56" i="1"/>
  <c r="CI55" i="1"/>
  <c r="CH55" i="1"/>
  <c r="CG55" i="1"/>
  <c r="CF55" i="1"/>
  <c r="CE55" i="1"/>
  <c r="CD55" i="1"/>
  <c r="CB55" i="1"/>
  <c r="CA55" i="1"/>
  <c r="BN55" i="1"/>
  <c r="BH55" i="1"/>
  <c r="BB55" i="1"/>
  <c r="AV55" i="1"/>
  <c r="AP55" i="1"/>
  <c r="AN55" i="1"/>
  <c r="AM55" i="1"/>
  <c r="AL55" i="1"/>
  <c r="AJ55" i="1"/>
  <c r="AG55" i="1"/>
  <c r="AE55" i="1"/>
  <c r="AB55" i="1"/>
  <c r="AA55" i="1"/>
  <c r="Z55" i="1"/>
  <c r="T55" i="1"/>
  <c r="N55" i="1"/>
  <c r="M55" i="1"/>
  <c r="L55" i="1"/>
  <c r="K55" i="1"/>
  <c r="C55" i="1"/>
  <c r="B55" i="1"/>
  <c r="A55" i="1"/>
  <c r="CI54" i="1"/>
  <c r="CH54" i="1"/>
  <c r="CG54" i="1"/>
  <c r="CF54" i="1"/>
  <c r="CE54" i="1"/>
  <c r="CD54" i="1"/>
  <c r="CB54" i="1"/>
  <c r="CA54" i="1"/>
  <c r="BN54" i="1"/>
  <c r="BH54" i="1"/>
  <c r="BB54" i="1"/>
  <c r="AV54" i="1"/>
  <c r="AP54" i="1"/>
  <c r="AN54" i="1"/>
  <c r="AL54" i="1"/>
  <c r="AM54" i="1"/>
  <c r="AJ54" i="1"/>
  <c r="AG54" i="1"/>
  <c r="AE54" i="1"/>
  <c r="AB54" i="1"/>
  <c r="AA54" i="1"/>
  <c r="Z54" i="1"/>
  <c r="T54" i="1"/>
  <c r="N54" i="1"/>
  <c r="M54" i="1"/>
  <c r="L54" i="1"/>
  <c r="K54" i="1"/>
  <c r="C54" i="1"/>
  <c r="B54" i="1"/>
  <c r="A54" i="1"/>
  <c r="CI53" i="1"/>
  <c r="CH53" i="1"/>
  <c r="CG53" i="1"/>
  <c r="CF53" i="1"/>
  <c r="CE53" i="1"/>
  <c r="CD53" i="1"/>
  <c r="BN53" i="1"/>
  <c r="BK53" i="1"/>
  <c r="BH53" i="1"/>
  <c r="BE53" i="1"/>
  <c r="BB53" i="1"/>
  <c r="AY53" i="1"/>
  <c r="AV53" i="1"/>
  <c r="AS53" i="1"/>
  <c r="AP53" i="1"/>
  <c r="AN53" i="1"/>
  <c r="AM53" i="1"/>
  <c r="AL53" i="1"/>
  <c r="AJ53" i="1"/>
  <c r="AG53" i="1"/>
  <c r="AE53" i="1"/>
  <c r="AB53" i="1"/>
  <c r="AA53" i="1"/>
  <c r="Z53" i="1"/>
  <c r="W53" i="1"/>
  <c r="T53" i="1"/>
  <c r="Q53" i="1"/>
  <c r="N53" i="1"/>
  <c r="M53" i="1"/>
  <c r="L53" i="1"/>
  <c r="K53" i="1"/>
  <c r="C53" i="1"/>
  <c r="B53" i="1"/>
  <c r="A53" i="1"/>
  <c r="CI52" i="1"/>
  <c r="CH52" i="1"/>
  <c r="CG52" i="1"/>
  <c r="CF52" i="1"/>
  <c r="CE52" i="1"/>
  <c r="CD52" i="1"/>
  <c r="BN52" i="1"/>
  <c r="BK52" i="1"/>
  <c r="BH52" i="1"/>
  <c r="BE52" i="1"/>
  <c r="BB52" i="1"/>
  <c r="AY52" i="1"/>
  <c r="AV52" i="1"/>
  <c r="AS52" i="1"/>
  <c r="AP52" i="1"/>
  <c r="AN52" i="1"/>
  <c r="AM52" i="1"/>
  <c r="AL52" i="1"/>
  <c r="AJ52" i="1"/>
  <c r="AG52" i="1"/>
  <c r="AE52" i="1"/>
  <c r="AB52" i="1"/>
  <c r="AA52" i="1"/>
  <c r="Z52" i="1"/>
  <c r="W52" i="1"/>
  <c r="T52" i="1"/>
  <c r="Q52" i="1"/>
  <c r="N52" i="1"/>
  <c r="M52" i="1"/>
  <c r="L52" i="1"/>
  <c r="K52" i="1"/>
  <c r="C52" i="1"/>
  <c r="B52" i="1"/>
  <c r="A52" i="1"/>
  <c r="CI51" i="1"/>
  <c r="CH51" i="1"/>
  <c r="CG51" i="1"/>
  <c r="CF51" i="1"/>
  <c r="CE51" i="1"/>
  <c r="CD51" i="1"/>
  <c r="BN51" i="1"/>
  <c r="BK51" i="1"/>
  <c r="BH51" i="1"/>
  <c r="BE51" i="1"/>
  <c r="BB51" i="1"/>
  <c r="AY51" i="1"/>
  <c r="AV51" i="1"/>
  <c r="AS51" i="1"/>
  <c r="AP51" i="1"/>
  <c r="AN51" i="1"/>
  <c r="AM51" i="1"/>
  <c r="AL51" i="1"/>
  <c r="AJ51" i="1"/>
  <c r="AG51" i="1"/>
  <c r="AE51" i="1"/>
  <c r="AB51" i="1"/>
  <c r="AA51" i="1"/>
  <c r="Z51" i="1"/>
  <c r="W51" i="1"/>
  <c r="T51" i="1"/>
  <c r="Q51" i="1"/>
  <c r="N51" i="1"/>
  <c r="M51" i="1"/>
  <c r="L51" i="1"/>
  <c r="K51" i="1"/>
  <c r="C51" i="1"/>
  <c r="B51" i="1"/>
  <c r="A51" i="1"/>
  <c r="CI50" i="1"/>
  <c r="CH50" i="1"/>
  <c r="CG50" i="1"/>
  <c r="CF50" i="1"/>
  <c r="CE50" i="1"/>
  <c r="CD50" i="1"/>
  <c r="CB50" i="1"/>
  <c r="CA50" i="1"/>
  <c r="BN50" i="1"/>
  <c r="BK50" i="1"/>
  <c r="BH50" i="1"/>
  <c r="BE50" i="1"/>
  <c r="BB50" i="1"/>
  <c r="AY50" i="1"/>
  <c r="AV50" i="1"/>
  <c r="AS50" i="1"/>
  <c r="AP50" i="1"/>
  <c r="AN50" i="1"/>
  <c r="AM50" i="1"/>
  <c r="AL50" i="1"/>
  <c r="AJ50" i="1"/>
  <c r="AG50" i="1"/>
  <c r="AE50" i="1"/>
  <c r="AB50" i="1"/>
  <c r="AA50" i="1"/>
  <c r="Z50" i="1"/>
  <c r="W50" i="1"/>
  <c r="T50" i="1"/>
  <c r="Q50" i="1"/>
  <c r="N50" i="1"/>
  <c r="M50" i="1"/>
  <c r="L50" i="1"/>
  <c r="K50" i="1"/>
  <c r="C50" i="1"/>
  <c r="B50" i="1"/>
  <c r="A50" i="1"/>
  <c r="CI49" i="1"/>
  <c r="CH49" i="1"/>
  <c r="CG49" i="1"/>
  <c r="CF49" i="1"/>
  <c r="CE49" i="1"/>
  <c r="CD49" i="1"/>
  <c r="CB49" i="1"/>
  <c r="CA49" i="1"/>
  <c r="BN49" i="1"/>
  <c r="BK49" i="1"/>
  <c r="BH49" i="1"/>
  <c r="BE49" i="1"/>
  <c r="BB49" i="1"/>
  <c r="AY49" i="1"/>
  <c r="AV49" i="1"/>
  <c r="AS49" i="1"/>
  <c r="AP49" i="1"/>
  <c r="AN49" i="1"/>
  <c r="AM49" i="1"/>
  <c r="AL49" i="1"/>
  <c r="AJ49" i="1"/>
  <c r="AG49" i="1"/>
  <c r="AE49" i="1"/>
  <c r="AB49" i="1"/>
  <c r="AA49" i="1"/>
  <c r="Z49" i="1"/>
  <c r="W49" i="1"/>
  <c r="T49" i="1"/>
  <c r="Q49" i="1"/>
  <c r="N49" i="1"/>
  <c r="M49" i="1"/>
  <c r="L49" i="1"/>
  <c r="K49" i="1"/>
  <c r="C49" i="1"/>
  <c r="B49" i="1"/>
  <c r="A49" i="1"/>
  <c r="CI48" i="1"/>
  <c r="CH48" i="1"/>
  <c r="CG48" i="1"/>
  <c r="CF48" i="1"/>
  <c r="CE48" i="1"/>
  <c r="CD48" i="1"/>
  <c r="CB48" i="1"/>
  <c r="CA48" i="1"/>
  <c r="BN48" i="1"/>
  <c r="BK48" i="1"/>
  <c r="BH48" i="1"/>
  <c r="BE48" i="1"/>
  <c r="BB48" i="1"/>
  <c r="AY48" i="1"/>
  <c r="AV48" i="1"/>
  <c r="AS48" i="1"/>
  <c r="AP48" i="1"/>
  <c r="AN48" i="1"/>
  <c r="AM48" i="1"/>
  <c r="AL48" i="1"/>
  <c r="AJ48" i="1"/>
  <c r="AG48" i="1"/>
  <c r="AE48" i="1"/>
  <c r="AB48" i="1"/>
  <c r="AA48" i="1"/>
  <c r="Z48" i="1"/>
  <c r="W48" i="1"/>
  <c r="T48" i="1"/>
  <c r="Q48" i="1"/>
  <c r="N48" i="1"/>
  <c r="M48" i="1"/>
  <c r="L48" i="1"/>
  <c r="K48" i="1"/>
  <c r="C48" i="1"/>
  <c r="B48" i="1"/>
  <c r="A48" i="1"/>
  <c r="CI47" i="1"/>
  <c r="CH47" i="1"/>
  <c r="CG47" i="1"/>
  <c r="CF47" i="1"/>
  <c r="CE47" i="1"/>
  <c r="CD47" i="1"/>
  <c r="CB47" i="1"/>
  <c r="CA47" i="1"/>
  <c r="BN47" i="1"/>
  <c r="BK47" i="1"/>
  <c r="BH47" i="1"/>
  <c r="BE47" i="1"/>
  <c r="BB47" i="1"/>
  <c r="AY47" i="1"/>
  <c r="AV47" i="1"/>
  <c r="AS47" i="1"/>
  <c r="AP47" i="1"/>
  <c r="AN47" i="1"/>
  <c r="AM47" i="1"/>
  <c r="AL47" i="1"/>
  <c r="AJ47" i="1"/>
  <c r="AG47" i="1"/>
  <c r="AE47" i="1"/>
  <c r="AB47" i="1"/>
  <c r="AA47" i="1"/>
  <c r="Z47" i="1"/>
  <c r="W47" i="1"/>
  <c r="T47" i="1"/>
  <c r="Q47" i="1"/>
  <c r="N47" i="1"/>
  <c r="M47" i="1"/>
  <c r="L47" i="1"/>
  <c r="K47" i="1"/>
  <c r="C47" i="1"/>
  <c r="B47" i="1"/>
  <c r="A47" i="1"/>
  <c r="CI46" i="1"/>
  <c r="CH46" i="1"/>
  <c r="CG46" i="1"/>
  <c r="CF46" i="1"/>
  <c r="CE46" i="1"/>
  <c r="CD46" i="1"/>
  <c r="CB46" i="1"/>
  <c r="CA46" i="1"/>
  <c r="BN46" i="1"/>
  <c r="BK46" i="1"/>
  <c r="BH46" i="1"/>
  <c r="BE46" i="1"/>
  <c r="BB46" i="1"/>
  <c r="AY46" i="1"/>
  <c r="AV46" i="1"/>
  <c r="AS46" i="1"/>
  <c r="AP46" i="1"/>
  <c r="AN46" i="1"/>
  <c r="AM46" i="1"/>
  <c r="AL46" i="1"/>
  <c r="AJ46" i="1"/>
  <c r="AG46" i="1"/>
  <c r="AE46" i="1"/>
  <c r="AB46" i="1"/>
  <c r="AA46" i="1"/>
  <c r="Z46" i="1"/>
  <c r="W46" i="1"/>
  <c r="T46" i="1"/>
  <c r="Q46" i="1"/>
  <c r="N46" i="1"/>
  <c r="M46" i="1"/>
  <c r="L46" i="1"/>
  <c r="K46" i="1"/>
  <c r="C46" i="1"/>
  <c r="B46" i="1"/>
  <c r="A46" i="1"/>
  <c r="CI45" i="1"/>
  <c r="CH45" i="1"/>
  <c r="CG45" i="1"/>
  <c r="CF45" i="1"/>
  <c r="CE45" i="1"/>
  <c r="CD45" i="1"/>
  <c r="BN45" i="1"/>
  <c r="BH45" i="1"/>
  <c r="BB45" i="1"/>
  <c r="AV45" i="1"/>
  <c r="AP45" i="1"/>
  <c r="AN45" i="1"/>
  <c r="AM45" i="1"/>
  <c r="AL45" i="1"/>
  <c r="AJ45" i="1"/>
  <c r="AG45" i="1"/>
  <c r="AE45" i="1"/>
  <c r="AB45" i="1"/>
  <c r="AA45" i="1"/>
  <c r="Z45" i="1"/>
  <c r="T45" i="1"/>
  <c r="N45" i="1"/>
  <c r="M45" i="1"/>
  <c r="L45" i="1"/>
  <c r="K45" i="1"/>
  <c r="C45" i="1"/>
  <c r="B45" i="1"/>
  <c r="A45" i="1"/>
  <c r="CI44" i="1"/>
  <c r="CH44" i="1"/>
  <c r="CG44" i="1"/>
  <c r="CF44" i="1"/>
  <c r="CE44" i="1"/>
  <c r="CD44" i="1"/>
  <c r="CB44" i="1"/>
  <c r="CA44" i="1"/>
  <c r="BN44" i="1"/>
  <c r="BK44" i="1"/>
  <c r="BH44" i="1"/>
  <c r="BE44" i="1"/>
  <c r="BB44" i="1"/>
  <c r="AY44" i="1"/>
  <c r="AV44" i="1"/>
  <c r="AS44" i="1"/>
  <c r="AP44" i="1"/>
  <c r="AN44" i="1"/>
  <c r="AM44" i="1"/>
  <c r="AL44" i="1"/>
  <c r="AJ44" i="1"/>
  <c r="AG44" i="1"/>
  <c r="AE44" i="1"/>
  <c r="AB44" i="1"/>
  <c r="AA44" i="1"/>
  <c r="Z44" i="1"/>
  <c r="W44" i="1"/>
  <c r="T44" i="1"/>
  <c r="Q44" i="1"/>
  <c r="N44" i="1"/>
  <c r="M44" i="1"/>
  <c r="L44" i="1"/>
  <c r="K44" i="1"/>
  <c r="C44" i="1"/>
  <c r="B44" i="1"/>
  <c r="A44" i="1"/>
  <c r="CI43" i="1"/>
  <c r="CH43" i="1"/>
  <c r="CG43" i="1"/>
  <c r="CF43" i="1"/>
  <c r="CE43" i="1"/>
  <c r="CD43" i="1"/>
  <c r="CB43" i="1"/>
  <c r="CA43" i="1"/>
  <c r="BN43" i="1"/>
  <c r="BK43" i="1"/>
  <c r="BH43" i="1"/>
  <c r="BE43" i="1"/>
  <c r="BB43" i="1"/>
  <c r="AY43" i="1"/>
  <c r="AV43" i="1"/>
  <c r="AS43" i="1"/>
  <c r="AP43" i="1"/>
  <c r="AN43" i="1"/>
  <c r="AM43" i="1"/>
  <c r="AL43" i="1"/>
  <c r="AJ43" i="1"/>
  <c r="AG43" i="1"/>
  <c r="AE43" i="1"/>
  <c r="AC43" i="1"/>
  <c r="AB43" i="1"/>
  <c r="AA43" i="1"/>
  <c r="Z43" i="1"/>
  <c r="W43" i="1"/>
  <c r="T43" i="1"/>
  <c r="Q43" i="1"/>
  <c r="N43" i="1"/>
  <c r="M43" i="1"/>
  <c r="L43" i="1"/>
  <c r="K43" i="1"/>
  <c r="C43" i="1"/>
  <c r="B43" i="1"/>
  <c r="A43" i="1"/>
  <c r="CI42" i="1"/>
  <c r="CH42" i="1"/>
  <c r="CG42" i="1"/>
  <c r="CF42" i="1"/>
  <c r="CE42" i="1"/>
  <c r="CD42" i="1"/>
  <c r="BN42" i="1"/>
  <c r="BH42" i="1"/>
  <c r="BB42" i="1"/>
  <c r="AV42" i="1"/>
  <c r="AP42" i="1"/>
  <c r="AN42" i="1"/>
  <c r="AM42" i="1"/>
  <c r="AL42" i="1"/>
  <c r="AJ42" i="1"/>
  <c r="AG42" i="1"/>
  <c r="AE42" i="1"/>
  <c r="AB42" i="1"/>
  <c r="AA42" i="1"/>
  <c r="Z42" i="1"/>
  <c r="T42" i="1"/>
  <c r="N42" i="1"/>
  <c r="M42" i="1"/>
  <c r="L42" i="1"/>
  <c r="K42" i="1"/>
  <c r="C42" i="1"/>
  <c r="B42" i="1"/>
  <c r="A42" i="1"/>
  <c r="CI41" i="1"/>
  <c r="CH41" i="1"/>
  <c r="CG41" i="1"/>
  <c r="CF41" i="1"/>
  <c r="CI38" i="1"/>
  <c r="CH38" i="1"/>
  <c r="CG38" i="1"/>
  <c r="CF38" i="1"/>
  <c r="CE41" i="1"/>
  <c r="CD41" i="1"/>
  <c r="CB41" i="1"/>
  <c r="CA41" i="1"/>
  <c r="BN41" i="1"/>
  <c r="BB41" i="1"/>
  <c r="AP41" i="1"/>
  <c r="AM41" i="1"/>
  <c r="AL41" i="1"/>
  <c r="AJ41" i="1"/>
  <c r="AG41" i="1"/>
  <c r="AE41" i="1"/>
  <c r="AB41" i="1"/>
  <c r="AA41" i="1"/>
  <c r="Z41" i="1" l="1"/>
  <c r="N41" i="1"/>
  <c r="M41" i="1"/>
  <c r="L41" i="1"/>
  <c r="K41" i="1"/>
  <c r="C41" i="1"/>
  <c r="B41" i="1"/>
  <c r="A41" i="1"/>
  <c r="CI39" i="1"/>
  <c r="CH39" i="1"/>
  <c r="CG39" i="1"/>
  <c r="CF39" i="1"/>
  <c r="CE39" i="1"/>
  <c r="CD39" i="1"/>
  <c r="CB39" i="1"/>
  <c r="CA39" i="1"/>
  <c r="BN39" i="1"/>
  <c r="BK39" i="1"/>
  <c r="BH39" i="1"/>
  <c r="BE39" i="1"/>
  <c r="BB39" i="1"/>
  <c r="AY39" i="1"/>
  <c r="AV39" i="1"/>
  <c r="AS39" i="1"/>
  <c r="AP39" i="1"/>
  <c r="AO39" i="1"/>
  <c r="AN39" i="1"/>
  <c r="AM39" i="1"/>
  <c r="AL39" i="1"/>
  <c r="AJ39" i="1"/>
  <c r="AG39" i="1"/>
  <c r="AE39" i="1"/>
  <c r="AC39" i="1"/>
  <c r="AB39" i="1"/>
  <c r="AA39" i="1"/>
  <c r="Z39" i="1"/>
  <c r="W39" i="1"/>
  <c r="T39" i="1"/>
  <c r="Q39" i="1"/>
  <c r="N39" i="1"/>
  <c r="M39" i="1"/>
  <c r="L39" i="1"/>
  <c r="K39" i="1"/>
  <c r="C39" i="1"/>
  <c r="B39" i="1"/>
  <c r="A39" i="1"/>
  <c r="CE38" i="1"/>
  <c r="CD38" i="1"/>
  <c r="CB38" i="1"/>
  <c r="CA38" i="1"/>
  <c r="BN38" i="1"/>
  <c r="BK38" i="1"/>
  <c r="BH38" i="1"/>
  <c r="BE38" i="1"/>
  <c r="BB38" i="1"/>
  <c r="AY38" i="1"/>
  <c r="AV38" i="1"/>
  <c r="AS38" i="1"/>
  <c r="AP38" i="1"/>
  <c r="AO38" i="1"/>
  <c r="AN38" i="1"/>
  <c r="AM38" i="1"/>
  <c r="AL38" i="1"/>
  <c r="AJ38" i="1"/>
  <c r="AG38" i="1"/>
  <c r="AE38" i="1"/>
  <c r="AC38" i="1"/>
  <c r="AB38" i="1"/>
  <c r="AA38" i="1"/>
  <c r="Z38" i="1"/>
  <c r="W38" i="1"/>
  <c r="T38" i="1"/>
  <c r="Q38" i="1"/>
  <c r="N38" i="1"/>
  <c r="M38" i="1"/>
  <c r="L38" i="1"/>
  <c r="K38" i="1"/>
  <c r="C38" i="1"/>
  <c r="B38" i="1"/>
  <c r="A38" i="1"/>
  <c r="CI36" i="1" l="1"/>
  <c r="CH36" i="1"/>
  <c r="CG36" i="1"/>
  <c r="CF36" i="1"/>
  <c r="CE36" i="1"/>
  <c r="CD36" i="1"/>
  <c r="CB36" i="1"/>
  <c r="CA36" i="1"/>
  <c r="BN36" i="1"/>
  <c r="BK36" i="1"/>
  <c r="BH36" i="1"/>
  <c r="BE36" i="1"/>
  <c r="BB36" i="1"/>
  <c r="AY36" i="1"/>
  <c r="AV36" i="1"/>
  <c r="AS36" i="1"/>
  <c r="AP36" i="1"/>
  <c r="AN36" i="1"/>
  <c r="AL36" i="1"/>
  <c r="AJ36" i="1"/>
  <c r="AG36" i="1"/>
  <c r="AE36" i="1"/>
  <c r="AB36" i="1"/>
  <c r="AA36" i="1"/>
  <c r="Z36" i="1"/>
  <c r="W36" i="1"/>
  <c r="T36" i="1"/>
  <c r="Q36" i="1"/>
  <c r="N36" i="1"/>
  <c r="M36" i="1"/>
  <c r="L36" i="1"/>
  <c r="K36" i="1"/>
  <c r="C36" i="1"/>
  <c r="B36" i="1"/>
  <c r="A36" i="1"/>
  <c r="CI33" i="1"/>
  <c r="CH33" i="1"/>
  <c r="CG33" i="1"/>
  <c r="CF33" i="1"/>
  <c r="CE33" i="1"/>
  <c r="CD33" i="1"/>
  <c r="CB33" i="1"/>
  <c r="CA33" i="1"/>
  <c r="BN33" i="1"/>
  <c r="BH33" i="1"/>
  <c r="BB33" i="1"/>
  <c r="AV33" i="1"/>
  <c r="AP33" i="1"/>
  <c r="AN33" i="1"/>
  <c r="AM33" i="1"/>
  <c r="AL33" i="1"/>
  <c r="AJ33" i="1"/>
  <c r="AG33" i="1"/>
  <c r="AE33" i="1"/>
  <c r="AB33" i="1"/>
  <c r="AA33" i="1"/>
  <c r="Z33" i="1"/>
  <c r="T33" i="1"/>
  <c r="N33" i="1"/>
  <c r="M33" i="1"/>
  <c r="L33" i="1"/>
  <c r="K33" i="1"/>
  <c r="C33" i="1"/>
  <c r="B33" i="1"/>
  <c r="A33" i="1"/>
  <c r="CI31" i="1"/>
  <c r="CH31" i="1"/>
  <c r="CG31" i="1"/>
  <c r="CF31" i="1"/>
  <c r="CE31" i="1"/>
  <c r="CD31" i="1"/>
  <c r="CB31" i="1"/>
  <c r="CA31" i="1"/>
  <c r="BQ31" i="1"/>
  <c r="BN31" i="1"/>
  <c r="BK31" i="1"/>
  <c r="BH31" i="1"/>
  <c r="BE31" i="1"/>
  <c r="BB31" i="1"/>
  <c r="AY31" i="1"/>
  <c r="AV31" i="1"/>
  <c r="AS31" i="1"/>
  <c r="AN31" i="1"/>
  <c r="AM31" i="1"/>
  <c r="AL31" i="1"/>
  <c r="AJ31" i="1"/>
  <c r="AG31" i="1"/>
  <c r="AB31" i="1"/>
  <c r="AA31" i="1"/>
  <c r="Z31" i="1"/>
  <c r="W31" i="1"/>
  <c r="T31" i="1"/>
  <c r="Q31" i="1"/>
  <c r="N31" i="1"/>
  <c r="M31" i="1"/>
  <c r="L31" i="1"/>
  <c r="K31" i="1"/>
  <c r="C31" i="1"/>
  <c r="B31" i="1"/>
  <c r="A31" i="1"/>
  <c r="CI30" i="1"/>
  <c r="CH30" i="1"/>
  <c r="CG30" i="1"/>
  <c r="CF30" i="1"/>
  <c r="CE30" i="1"/>
  <c r="CD30" i="1"/>
  <c r="CB30" i="1"/>
  <c r="CA30" i="1"/>
  <c r="BQ30" i="1"/>
  <c r="BN30" i="1"/>
  <c r="BK30" i="1"/>
  <c r="BH30" i="1"/>
  <c r="BE30" i="1"/>
  <c r="BB30" i="1"/>
  <c r="AY30" i="1"/>
  <c r="AV30" i="1"/>
  <c r="AS30" i="1"/>
  <c r="AN30" i="1"/>
  <c r="AM30" i="1"/>
  <c r="AL30" i="1"/>
  <c r="AJ30" i="1"/>
  <c r="AG30" i="1"/>
  <c r="AB30" i="1"/>
  <c r="AA30" i="1"/>
  <c r="Z30" i="1"/>
  <c r="W30" i="1"/>
  <c r="T30" i="1"/>
  <c r="Q30" i="1"/>
  <c r="N30" i="1"/>
  <c r="M30" i="1"/>
  <c r="L30" i="1"/>
  <c r="K30" i="1"/>
  <c r="C30" i="1"/>
  <c r="B30" i="1"/>
  <c r="A30" i="1"/>
  <c r="CI29" i="1"/>
  <c r="CH29" i="1"/>
  <c r="CG29" i="1"/>
  <c r="CF29" i="1"/>
  <c r="CE29" i="1"/>
  <c r="CD29" i="1"/>
  <c r="CB29" i="1"/>
  <c r="CA29" i="1"/>
  <c r="BQ29" i="1"/>
  <c r="BN29" i="1"/>
  <c r="BK29" i="1"/>
  <c r="BH29" i="1"/>
  <c r="BE29" i="1"/>
  <c r="BB29" i="1"/>
  <c r="AY29" i="1"/>
  <c r="AV29" i="1"/>
  <c r="AS29" i="1"/>
  <c r="AN29" i="1"/>
  <c r="AM29" i="1"/>
  <c r="AL29" i="1"/>
  <c r="AJ29" i="1"/>
  <c r="AG29" i="1"/>
  <c r="AB29" i="1"/>
  <c r="AA29" i="1"/>
  <c r="Z29" i="1"/>
  <c r="W29" i="1"/>
  <c r="T29" i="1"/>
  <c r="Q29" i="1"/>
  <c r="N29" i="1"/>
  <c r="M29" i="1"/>
  <c r="L29" i="1"/>
  <c r="K29" i="1"/>
  <c r="C29" i="1"/>
  <c r="B29" i="1"/>
  <c r="A29" i="1"/>
  <c r="CI28" i="1"/>
  <c r="CH28" i="1"/>
  <c r="CG28" i="1"/>
  <c r="CF28" i="1"/>
  <c r="CE28" i="1"/>
  <c r="CD28" i="1"/>
  <c r="CB28" i="1"/>
  <c r="CA28" i="1"/>
  <c r="BQ28" i="1"/>
  <c r="BN28" i="1"/>
  <c r="BK28" i="1"/>
  <c r="BH28" i="1"/>
  <c r="BE28" i="1"/>
  <c r="BB28" i="1"/>
  <c r="AY28" i="1"/>
  <c r="AV28" i="1"/>
  <c r="AS28" i="1"/>
  <c r="AN28" i="1"/>
  <c r="AM28" i="1"/>
  <c r="AL28" i="1"/>
  <c r="AJ28" i="1"/>
  <c r="AG28" i="1"/>
  <c r="AB28" i="1"/>
  <c r="AA28" i="1"/>
  <c r="Z28" i="1"/>
  <c r="W28" i="1"/>
  <c r="T28" i="1"/>
  <c r="Q28" i="1"/>
  <c r="N28" i="1"/>
  <c r="M28" i="1"/>
  <c r="L28" i="1"/>
  <c r="K28" i="1"/>
  <c r="C28" i="1"/>
  <c r="B28" i="1"/>
  <c r="A28" i="1"/>
  <c r="CI27" i="1"/>
  <c r="CH27" i="1"/>
  <c r="CG27" i="1"/>
  <c r="CF27" i="1"/>
  <c r="CE27" i="1"/>
  <c r="CD27" i="1"/>
  <c r="CB27" i="1"/>
  <c r="CA27" i="1"/>
  <c r="BQ27" i="1"/>
  <c r="BN27" i="1"/>
  <c r="BK27" i="1"/>
  <c r="BH27" i="1"/>
  <c r="BE27" i="1"/>
  <c r="BB27" i="1"/>
  <c r="AY27" i="1"/>
  <c r="AV27" i="1"/>
  <c r="AS27" i="1"/>
  <c r="AN27" i="1"/>
  <c r="AM27" i="1"/>
  <c r="AL27" i="1"/>
  <c r="AJ27" i="1"/>
  <c r="AG27" i="1"/>
  <c r="AB27" i="1"/>
  <c r="AA27" i="1"/>
  <c r="Z27" i="1"/>
  <c r="W27" i="1"/>
  <c r="T27" i="1"/>
  <c r="Q27" i="1"/>
  <c r="N27" i="1"/>
  <c r="M27" i="1"/>
  <c r="L27" i="1"/>
  <c r="K27" i="1"/>
  <c r="C27" i="1"/>
  <c r="B27" i="1"/>
  <c r="A27" i="1"/>
  <c r="CI26" i="1"/>
  <c r="CH26" i="1"/>
  <c r="CG26" i="1"/>
  <c r="CF26" i="1"/>
  <c r="CE26" i="1"/>
  <c r="CD26" i="1"/>
  <c r="CB26" i="1"/>
  <c r="CA26" i="1"/>
  <c r="BN26" i="1"/>
  <c r="BB26" i="1"/>
  <c r="AP26" i="1"/>
  <c r="AN26" i="1"/>
  <c r="AM26" i="1"/>
  <c r="AL26" i="1"/>
  <c r="AJ26" i="1"/>
  <c r="AG26" i="1"/>
  <c r="AE26" i="1"/>
  <c r="AB26" i="1"/>
  <c r="AA26" i="1"/>
  <c r="Z26" i="1"/>
  <c r="N26" i="1"/>
  <c r="M26" i="1"/>
  <c r="L26" i="1"/>
  <c r="K26" i="1"/>
  <c r="C26" i="1"/>
  <c r="B26" i="1"/>
  <c r="A26" i="1"/>
  <c r="CI25" i="1"/>
  <c r="CH25" i="1"/>
  <c r="CG25" i="1"/>
  <c r="CF25" i="1"/>
  <c r="CE25" i="1"/>
  <c r="CD25" i="1"/>
  <c r="CB25" i="1"/>
  <c r="CA25" i="1"/>
  <c r="BN25" i="1"/>
  <c r="BB25" i="1"/>
  <c r="AP25" i="1"/>
  <c r="AN25" i="1"/>
  <c r="AM25" i="1"/>
  <c r="AL25" i="1"/>
  <c r="AJ25" i="1"/>
  <c r="AG25" i="1"/>
  <c r="AE25" i="1"/>
  <c r="AB25" i="1"/>
  <c r="AA25" i="1"/>
  <c r="Z25" i="1"/>
  <c r="N25" i="1"/>
  <c r="M25" i="1"/>
  <c r="L25" i="1"/>
  <c r="K25" i="1"/>
  <c r="C25" i="1"/>
  <c r="B25" i="1"/>
  <c r="A25" i="1"/>
  <c r="CI24" i="1"/>
  <c r="CH24" i="1"/>
  <c r="CG24" i="1"/>
  <c r="CF24" i="1"/>
  <c r="CE24" i="1"/>
  <c r="CD24" i="1"/>
  <c r="CB24" i="1"/>
  <c r="CA24" i="1"/>
  <c r="BN24" i="1"/>
  <c r="BB24" i="1"/>
  <c r="AP24" i="1"/>
  <c r="AN24" i="1"/>
  <c r="AM24" i="1"/>
  <c r="AL24" i="1"/>
  <c r="AJ24" i="1"/>
  <c r="AG24" i="1"/>
  <c r="AE24" i="1"/>
  <c r="AB24" i="1"/>
  <c r="AA24" i="1"/>
  <c r="Z24" i="1"/>
  <c r="N24" i="1"/>
  <c r="M24" i="1"/>
  <c r="L24" i="1"/>
  <c r="K24" i="1"/>
  <c r="C24" i="1"/>
  <c r="B24" i="1"/>
  <c r="A24" i="1"/>
  <c r="CI23" i="1"/>
  <c r="CH23" i="1"/>
  <c r="CG23" i="1"/>
  <c r="CF23" i="1"/>
  <c r="CE23" i="1"/>
  <c r="CD23" i="1"/>
  <c r="CB23" i="1"/>
  <c r="CA23" i="1"/>
  <c r="BN23" i="1"/>
  <c r="BB23" i="1"/>
  <c r="AP23" i="1"/>
  <c r="AN23" i="1"/>
  <c r="AM23" i="1"/>
  <c r="AL23" i="1"/>
  <c r="AJ23" i="1"/>
  <c r="AG23" i="1"/>
  <c r="AE23" i="1"/>
  <c r="AB23" i="1"/>
  <c r="AA23" i="1"/>
  <c r="Z23" i="1"/>
  <c r="N23" i="1"/>
  <c r="M23" i="1"/>
  <c r="L23" i="1"/>
  <c r="K23" i="1"/>
  <c r="C23" i="1"/>
  <c r="B23" i="1"/>
  <c r="A23" i="1"/>
  <c r="CI21" i="1"/>
  <c r="CH21" i="1"/>
  <c r="CG21" i="1"/>
  <c r="CF21" i="1"/>
  <c r="CE21" i="1"/>
  <c r="CD21" i="1"/>
  <c r="CB21" i="1"/>
  <c r="CA21" i="1"/>
  <c r="BN21" i="1"/>
  <c r="BK21" i="1"/>
  <c r="BH21" i="1"/>
  <c r="BE21" i="1"/>
  <c r="BB21" i="1"/>
  <c r="AY21" i="1"/>
  <c r="AV21" i="1"/>
  <c r="AS21" i="1"/>
  <c r="AP21" i="1"/>
  <c r="AO21" i="1"/>
  <c r="AN21" i="1"/>
  <c r="AM21" i="1"/>
  <c r="AL21" i="1"/>
  <c r="AJ21" i="1"/>
  <c r="AG21" i="1"/>
  <c r="AE21" i="1"/>
  <c r="AC21" i="1"/>
  <c r="AB21" i="1"/>
  <c r="AA21" i="1"/>
  <c r="Z21" i="1"/>
  <c r="W21" i="1"/>
  <c r="T21" i="1"/>
  <c r="Q21" i="1"/>
  <c r="N21" i="1"/>
  <c r="M21" i="1"/>
  <c r="L21" i="1"/>
  <c r="K21" i="1"/>
  <c r="C21" i="1"/>
  <c r="B21" i="1"/>
  <c r="A21" i="1"/>
  <c r="CI20" i="1"/>
  <c r="CH20" i="1"/>
  <c r="CG20" i="1"/>
  <c r="CF20" i="1"/>
  <c r="CE20" i="1"/>
  <c r="CD20" i="1"/>
  <c r="CB20" i="1"/>
  <c r="CA20" i="1"/>
  <c r="BN20" i="1"/>
  <c r="BK20" i="1"/>
  <c r="BH20" i="1"/>
  <c r="BE20" i="1"/>
  <c r="BB20" i="1"/>
  <c r="AY20" i="1"/>
  <c r="AV20" i="1"/>
  <c r="AS20" i="1"/>
  <c r="AP20" i="1"/>
  <c r="AO20" i="1"/>
  <c r="AN20" i="1"/>
  <c r="AM20" i="1"/>
  <c r="AL20" i="1"/>
  <c r="AJ20" i="1"/>
  <c r="AG20" i="1"/>
  <c r="AE20" i="1"/>
  <c r="AC20" i="1"/>
  <c r="AB20" i="1"/>
  <c r="AA20" i="1"/>
  <c r="Z20" i="1"/>
  <c r="W20" i="1"/>
  <c r="T20" i="1"/>
  <c r="Q20" i="1"/>
  <c r="N20" i="1"/>
  <c r="M20" i="1"/>
  <c r="L20" i="1"/>
  <c r="K20" i="1"/>
  <c r="C20" i="1"/>
  <c r="B20" i="1"/>
  <c r="A20" i="1"/>
  <c r="CI19" i="1"/>
  <c r="CH19" i="1"/>
  <c r="CG19" i="1"/>
  <c r="CF19" i="1"/>
  <c r="CE19" i="1"/>
  <c r="CD19" i="1"/>
  <c r="CB19" i="1"/>
  <c r="CA19" i="1"/>
  <c r="BN19" i="1"/>
  <c r="BH19" i="1"/>
  <c r="BB19" i="1"/>
  <c r="AV19" i="1"/>
  <c r="AP19" i="1"/>
  <c r="AN19" i="1"/>
  <c r="AM19" i="1"/>
  <c r="AL19" i="1"/>
  <c r="AJ19" i="1"/>
  <c r="AG19" i="1"/>
  <c r="AE19" i="1"/>
  <c r="AB19" i="1"/>
  <c r="AB18" i="1"/>
  <c r="AA19" i="1"/>
  <c r="Z19" i="1"/>
  <c r="T19" i="1"/>
  <c r="N19" i="1"/>
  <c r="M19" i="1"/>
  <c r="L19" i="1"/>
  <c r="K19" i="1"/>
  <c r="C19" i="1"/>
  <c r="B19" i="1"/>
  <c r="A19" i="1"/>
  <c r="CI18" i="1"/>
  <c r="CH18" i="1"/>
  <c r="CG18" i="1"/>
  <c r="CF18" i="1"/>
  <c r="CE18" i="1"/>
  <c r="CD18" i="1"/>
  <c r="CB18" i="1"/>
  <c r="CA18" i="1"/>
  <c r="BN18" i="1"/>
  <c r="BH18" i="1"/>
  <c r="BB18" i="1"/>
  <c r="AV18" i="1"/>
  <c r="AP18" i="1"/>
  <c r="AN18" i="1"/>
  <c r="AM18" i="1"/>
  <c r="AL18" i="1"/>
  <c r="AJ18" i="1"/>
  <c r="AG18" i="1"/>
  <c r="AE18" i="1"/>
  <c r="AA18" i="1"/>
  <c r="Z18" i="1"/>
  <c r="T18" i="1"/>
  <c r="N18" i="1"/>
  <c r="M18" i="1"/>
  <c r="L18" i="1"/>
  <c r="K18" i="1"/>
  <c r="C18" i="1"/>
  <c r="B18" i="1"/>
  <c r="A18" i="1"/>
  <c r="CI17" i="1"/>
  <c r="CH17" i="1"/>
  <c r="CG17" i="1"/>
  <c r="CF17" i="1"/>
  <c r="CE17" i="1"/>
  <c r="CD17" i="1"/>
  <c r="CB17" i="1"/>
  <c r="CA17" i="1"/>
  <c r="CI16" i="1"/>
  <c r="CH16" i="1"/>
  <c r="CG16" i="1"/>
  <c r="CF16" i="1"/>
  <c r="CE16" i="1"/>
  <c r="CD16" i="1"/>
  <c r="CB16" i="1"/>
  <c r="CA16" i="1"/>
  <c r="BN17" i="1"/>
  <c r="BK17" i="1"/>
  <c r="BH17" i="1"/>
  <c r="BE17" i="1"/>
  <c r="BB17" i="1"/>
  <c r="AY17" i="1"/>
  <c r="AV17" i="1"/>
  <c r="AS17" i="1"/>
  <c r="AP17" i="1"/>
  <c r="AN17" i="1"/>
  <c r="AM17" i="1"/>
  <c r="AL17" i="1"/>
  <c r="AJ17" i="1"/>
  <c r="AG17" i="1"/>
  <c r="AE17" i="1"/>
  <c r="AB17" i="1"/>
  <c r="AA17" i="1"/>
  <c r="Z17" i="1"/>
  <c r="W17" i="1"/>
  <c r="T17" i="1"/>
  <c r="Q17" i="1"/>
  <c r="N17" i="1"/>
  <c r="M17" i="1"/>
  <c r="L17" i="1"/>
  <c r="K17" i="1"/>
  <c r="C17" i="1"/>
  <c r="B17" i="1"/>
  <c r="A17" i="1"/>
  <c r="BN16" i="1"/>
  <c r="BK16" i="1"/>
  <c r="BH16" i="1"/>
  <c r="BE16" i="1"/>
  <c r="BB16" i="1"/>
  <c r="AY16" i="1"/>
  <c r="AV16" i="1"/>
  <c r="AS16" i="1"/>
  <c r="AP16" i="1"/>
  <c r="AN16" i="1"/>
  <c r="AM16" i="1"/>
  <c r="AL16" i="1"/>
  <c r="AJ16" i="1"/>
  <c r="AG16" i="1"/>
  <c r="AE16" i="1"/>
  <c r="AB16" i="1"/>
  <c r="AA16" i="1"/>
  <c r="Z16" i="1"/>
  <c r="W16" i="1"/>
  <c r="T16" i="1"/>
  <c r="Q16" i="1"/>
  <c r="N16" i="1"/>
  <c r="M16" i="1"/>
  <c r="L16" i="1"/>
  <c r="K16" i="1"/>
  <c r="C16" i="1"/>
  <c r="B16" i="1"/>
  <c r="A16" i="1"/>
  <c r="CI15" i="1"/>
  <c r="CH15" i="1"/>
  <c r="CG15" i="1"/>
  <c r="CF15" i="1"/>
  <c r="CE15" i="1"/>
  <c r="CD15" i="1"/>
  <c r="CB15" i="1"/>
  <c r="CA15" i="1"/>
  <c r="BN15" i="1"/>
  <c r="BH15" i="1"/>
  <c r="BB15" i="1"/>
  <c r="AV15" i="1"/>
  <c r="AP15" i="1"/>
  <c r="AN15" i="1"/>
  <c r="AM15" i="1"/>
  <c r="AL15" i="1"/>
  <c r="AJ15" i="1"/>
  <c r="AG15" i="1"/>
  <c r="AE15" i="1"/>
  <c r="AB15" i="1"/>
  <c r="AA15" i="1"/>
  <c r="Z15" i="1"/>
  <c r="T15" i="1"/>
  <c r="N15" i="1"/>
  <c r="M15" i="1"/>
  <c r="L15" i="1"/>
  <c r="K15" i="1"/>
  <c r="C15" i="1"/>
  <c r="B15" i="1"/>
  <c r="A15" i="1"/>
  <c r="CI14" i="1"/>
  <c r="CH14" i="1"/>
  <c r="CG14" i="1"/>
  <c r="CF14" i="1"/>
  <c r="CE14" i="1"/>
  <c r="CD14" i="1"/>
  <c r="CB14" i="1"/>
  <c r="CA14" i="1"/>
  <c r="BN14" i="1"/>
  <c r="BH14" i="1"/>
  <c r="BB14" i="1"/>
  <c r="AV14" i="1"/>
  <c r="AP14" i="1"/>
  <c r="AN14" i="1"/>
  <c r="AM14" i="1"/>
  <c r="AL14" i="1"/>
  <c r="AJ14" i="1"/>
  <c r="AG14" i="1"/>
  <c r="AE14" i="1"/>
  <c r="AB14" i="1"/>
  <c r="AA14" i="1"/>
  <c r="Z14" i="1"/>
  <c r="T14" i="1"/>
  <c r="N14" i="1"/>
  <c r="M14" i="1"/>
  <c r="L14" i="1"/>
  <c r="K14" i="1"/>
  <c r="C14" i="1"/>
  <c r="B14" i="1"/>
  <c r="A14" i="1"/>
  <c r="CI13" i="1"/>
  <c r="CH13" i="1"/>
  <c r="CG13" i="1"/>
  <c r="CF13" i="1"/>
  <c r="CE13" i="1"/>
  <c r="CD13" i="1"/>
  <c r="CB13" i="1"/>
  <c r="CA13" i="1"/>
  <c r="BN13" i="1"/>
  <c r="BK13" i="1"/>
  <c r="BH13" i="1"/>
  <c r="BE13" i="1"/>
  <c r="BB13" i="1"/>
  <c r="AY13" i="1"/>
  <c r="AV13" i="1"/>
  <c r="AS13" i="1"/>
  <c r="AP13" i="1"/>
  <c r="AN13" i="1"/>
  <c r="AM13" i="1"/>
  <c r="AL13" i="1"/>
  <c r="AJ13" i="1"/>
  <c r="AG13" i="1"/>
  <c r="AE13" i="1"/>
  <c r="AB13" i="1"/>
  <c r="AA13" i="1"/>
  <c r="Z13" i="1"/>
  <c r="W13" i="1"/>
  <c r="T13" i="1"/>
  <c r="Q13" i="1"/>
  <c r="N13" i="1"/>
  <c r="M13" i="1"/>
  <c r="L13" i="1"/>
  <c r="K13" i="1"/>
  <c r="C13" i="1"/>
  <c r="B13" i="1"/>
  <c r="A13" i="1"/>
  <c r="CI12" i="1"/>
  <c r="CH12" i="1"/>
  <c r="CG12" i="1"/>
  <c r="CF12" i="1"/>
  <c r="CE12" i="1"/>
  <c r="CD12" i="1"/>
  <c r="CB12" i="1"/>
  <c r="CA12" i="1"/>
  <c r="BN12" i="1"/>
  <c r="BK12" i="1"/>
  <c r="BH12" i="1"/>
  <c r="BE12" i="1"/>
  <c r="BB12" i="1"/>
  <c r="AY12" i="1"/>
  <c r="AV12" i="1"/>
  <c r="AS12" i="1"/>
  <c r="AP12" i="1"/>
  <c r="AN12" i="1"/>
  <c r="AM12" i="1"/>
  <c r="AL12" i="1"/>
  <c r="AJ12" i="1"/>
  <c r="AG12" i="1"/>
  <c r="AE12" i="1"/>
  <c r="AB12" i="1"/>
  <c r="AA12" i="1"/>
  <c r="Z12" i="1"/>
  <c r="W12" i="1"/>
  <c r="T12" i="1"/>
  <c r="Q12" i="1"/>
  <c r="N12" i="1"/>
  <c r="M12" i="1"/>
  <c r="L12" i="1"/>
  <c r="K12" i="1"/>
  <c r="C12" i="1"/>
  <c r="B12" i="1"/>
  <c r="A12" i="1"/>
  <c r="AP10" i="1"/>
  <c r="AP9" i="1"/>
  <c r="CI10" i="1"/>
  <c r="CH10" i="1"/>
  <c r="CG10" i="1"/>
  <c r="CF10" i="1"/>
  <c r="CE10" i="1"/>
  <c r="CD10" i="1"/>
  <c r="CB10" i="1"/>
  <c r="CA10" i="1"/>
  <c r="BN10" i="1"/>
  <c r="BK10" i="1"/>
  <c r="BH10" i="1"/>
  <c r="BE10" i="1"/>
  <c r="BB10" i="1"/>
  <c r="AY10" i="1"/>
  <c r="AV10" i="1"/>
  <c r="AS10" i="1"/>
  <c r="AN10" i="1"/>
  <c r="AM10" i="1"/>
  <c r="AL10" i="1"/>
  <c r="AJ10" i="1"/>
  <c r="AG10" i="1"/>
  <c r="AE10" i="1"/>
  <c r="AB10" i="1"/>
  <c r="AA10" i="1"/>
  <c r="Z10" i="1"/>
  <c r="W10" i="1"/>
  <c r="T10" i="1"/>
  <c r="Q10" i="1"/>
  <c r="N10" i="1"/>
  <c r="M10" i="1"/>
  <c r="L10" i="1"/>
  <c r="K10" i="1"/>
  <c r="N9" i="1"/>
  <c r="M9" i="1"/>
  <c r="L9" i="1"/>
  <c r="K9" i="1"/>
  <c r="C10" i="1"/>
  <c r="B10" i="1"/>
  <c r="A10" i="1"/>
  <c r="CI9" i="1"/>
  <c r="CH9" i="1"/>
  <c r="CG9" i="1"/>
  <c r="CF9" i="1"/>
  <c r="CE9" i="1"/>
  <c r="CD9" i="1"/>
  <c r="CB9" i="1"/>
  <c r="CA9" i="1"/>
  <c r="BB9" i="1"/>
  <c r="BN9" i="1"/>
  <c r="AN9" i="1"/>
  <c r="AM9" i="1"/>
  <c r="AL9" i="1"/>
  <c r="AJ9" i="1"/>
  <c r="AG9" i="1"/>
  <c r="AE9" i="1"/>
  <c r="AB9" i="1"/>
  <c r="AA9" i="1"/>
  <c r="Z9" i="1"/>
  <c r="C9" i="1"/>
  <c r="B9" i="1"/>
  <c r="A9" i="1"/>
  <c r="O42" i="62"/>
  <c r="BZ63" i="1" s="1"/>
  <c r="I42" i="62"/>
  <c r="O42" i="61"/>
  <c r="BZ62" i="1" s="1"/>
  <c r="I42" i="61"/>
  <c r="O42" i="60"/>
  <c r="BZ61" i="1" s="1"/>
  <c r="I42" i="60"/>
  <c r="O42" i="59"/>
  <c r="BZ60" i="1" s="1"/>
  <c r="I42" i="59"/>
  <c r="O42" i="58"/>
  <c r="BZ59" i="1" s="1"/>
  <c r="L42" i="58"/>
  <c r="BW59" i="1" s="1"/>
  <c r="I42" i="58"/>
  <c r="BT59" i="1" s="1"/>
  <c r="F42" i="58"/>
  <c r="B48" i="58" s="1"/>
  <c r="O42" i="57"/>
  <c r="BZ58" i="1" s="1"/>
  <c r="L42" i="57"/>
  <c r="BW58" i="1" s="1"/>
  <c r="F42" i="57"/>
  <c r="B48" i="57" s="1"/>
  <c r="BQ58" i="1" l="1"/>
  <c r="CC59" i="1"/>
  <c r="BQ59" i="1"/>
  <c r="B48" i="62"/>
  <c r="CC63" i="1" s="1"/>
  <c r="BT63" i="1"/>
  <c r="B48" i="61"/>
  <c r="CC62" i="1" s="1"/>
  <c r="BT62" i="1"/>
  <c r="B48" i="60"/>
  <c r="CC61" i="1" s="1"/>
  <c r="BT61" i="1"/>
  <c r="B48" i="59"/>
  <c r="CC60" i="1" s="1"/>
  <c r="BT60" i="1"/>
  <c r="I42" i="57"/>
  <c r="BT58" i="1" s="1"/>
  <c r="O42" i="56"/>
  <c r="BZ57" i="1" s="1"/>
  <c r="I42" i="56"/>
  <c r="O42" i="55"/>
  <c r="BZ56" i="1" s="1"/>
  <c r="I42" i="55"/>
  <c r="B48" i="55" s="1"/>
  <c r="O42" i="54"/>
  <c r="BZ55" i="1" s="1"/>
  <c r="I42" i="54"/>
  <c r="B48" i="54" s="1"/>
  <c r="BT57" i="1" l="1"/>
  <c r="B48" i="56"/>
  <c r="CC57" i="1" s="1"/>
  <c r="CC58" i="1"/>
  <c r="CC56" i="1"/>
  <c r="BT56" i="1"/>
  <c r="CC55" i="1"/>
  <c r="BT55" i="1"/>
  <c r="O42" i="53"/>
  <c r="BZ54" i="1" s="1"/>
  <c r="I42" i="53"/>
  <c r="B48" i="53" s="1"/>
  <c r="CC54" i="1" l="1"/>
  <c r="BT54" i="1"/>
  <c r="B46" i="52"/>
  <c r="CA53" i="1" s="1"/>
  <c r="B47" i="52"/>
  <c r="CB53" i="1" s="1"/>
  <c r="F42" i="52"/>
  <c r="B47" i="51"/>
  <c r="CB52" i="1" s="1"/>
  <c r="B46" i="51"/>
  <c r="CA52" i="1" s="1"/>
  <c r="F42" i="51"/>
  <c r="B47" i="50"/>
  <c r="CB51" i="1" s="1"/>
  <c r="B46" i="50"/>
  <c r="CA51" i="1" s="1"/>
  <c r="I42" i="51" l="1"/>
  <c r="BQ52" i="1"/>
  <c r="BQ53" i="1"/>
  <c r="BT53" i="1" l="1"/>
  <c r="L42" i="51"/>
  <c r="BT52" i="1"/>
  <c r="F42" i="50"/>
  <c r="F42" i="49"/>
  <c r="O42" i="49"/>
  <c r="BZ50" i="1" s="1"/>
  <c r="L42" i="49"/>
  <c r="BW50" i="1" s="1"/>
  <c r="I42" i="49"/>
  <c r="BT50" i="1" s="1"/>
  <c r="BQ51" i="1" l="1"/>
  <c r="I42" i="50"/>
  <c r="B48" i="49"/>
  <c r="CC50" i="1" s="1"/>
  <c r="BQ50" i="1"/>
  <c r="BW52" i="1"/>
  <c r="BZ53" i="1"/>
  <c r="BW53" i="1"/>
  <c r="O42" i="48"/>
  <c r="BZ49" i="1" s="1"/>
  <c r="L42" i="48"/>
  <c r="BW49" i="1" s="1"/>
  <c r="I42" i="48"/>
  <c r="BT49" i="1" s="1"/>
  <c r="F42" i="48"/>
  <c r="O42" i="47"/>
  <c r="BZ48" i="1" s="1"/>
  <c r="L42" i="47"/>
  <c r="I42" i="47"/>
  <c r="BT48" i="1" s="1"/>
  <c r="F42" i="47"/>
  <c r="BQ48" i="1" s="1"/>
  <c r="O42" i="46"/>
  <c r="BZ47" i="1" s="1"/>
  <c r="L42" i="46"/>
  <c r="I42" i="46"/>
  <c r="BT47" i="1" s="1"/>
  <c r="F42" i="46"/>
  <c r="BQ47" i="1" s="1"/>
  <c r="O42" i="45"/>
  <c r="BZ46" i="1" s="1"/>
  <c r="L42" i="45"/>
  <c r="F42" i="45"/>
  <c r="BW47" i="1" l="1"/>
  <c r="B48" i="46"/>
  <c r="BW48" i="1"/>
  <c r="B48" i="47"/>
  <c r="CC48" i="1" s="1"/>
  <c r="BW46" i="1"/>
  <c r="B48" i="45"/>
  <c r="B48" i="52"/>
  <c r="CC53" i="1" s="1"/>
  <c r="B48" i="51"/>
  <c r="CC52" i="1" s="1"/>
  <c r="BZ52" i="1"/>
  <c r="B48" i="48"/>
  <c r="CC49" i="1" s="1"/>
  <c r="BQ49" i="1"/>
  <c r="CC47" i="1"/>
  <c r="BT51" i="1"/>
  <c r="L42" i="50"/>
  <c r="CC46" i="1"/>
  <c r="BQ46" i="1"/>
  <c r="I42" i="45"/>
  <c r="BT46" i="1" s="1"/>
  <c r="B47" i="44"/>
  <c r="CB45" i="1" s="1"/>
  <c r="B46" i="44"/>
  <c r="CA45" i="1" s="1"/>
  <c r="BW51" i="1" l="1"/>
  <c r="O42" i="50"/>
  <c r="O42" i="44"/>
  <c r="BZ45" i="1" s="1"/>
  <c r="I42" i="44"/>
  <c r="B48" i="44" s="1"/>
  <c r="O42" i="43"/>
  <c r="BZ44" i="1" s="1"/>
  <c r="L42" i="43"/>
  <c r="BW44" i="1" s="1"/>
  <c r="I42" i="43"/>
  <c r="BT44" i="1" s="1"/>
  <c r="F42" i="43"/>
  <c r="O42" i="42"/>
  <c r="BZ43" i="1" s="1"/>
  <c r="L42" i="42"/>
  <c r="BW43" i="1" s="1"/>
  <c r="I42" i="42"/>
  <c r="BT43" i="1" s="1"/>
  <c r="F42" i="42"/>
  <c r="BT45" i="1" l="1"/>
  <c r="CC45" i="1"/>
  <c r="B48" i="42"/>
  <c r="CC43" i="1" s="1"/>
  <c r="BQ43" i="1"/>
  <c r="BZ51" i="1"/>
  <c r="B48" i="50"/>
  <c r="CC51" i="1" s="1"/>
  <c r="B48" i="43"/>
  <c r="CC44" i="1" s="1"/>
  <c r="BQ44" i="1"/>
  <c r="B47" i="41"/>
  <c r="CB42" i="1" s="1"/>
  <c r="B46" i="41"/>
  <c r="CA42" i="1" s="1"/>
  <c r="I42" i="41"/>
  <c r="O42" i="41"/>
  <c r="BZ42" i="1" s="1"/>
  <c r="O42" i="40"/>
  <c r="O42" i="39"/>
  <c r="BZ39" i="1" s="1"/>
  <c r="L42" i="39"/>
  <c r="BW39" i="1" s="1"/>
  <c r="I42" i="39"/>
  <c r="BT39" i="1" s="1"/>
  <c r="F42" i="39"/>
  <c r="O42" i="38"/>
  <c r="BZ38" i="1" s="1"/>
  <c r="L42" i="38"/>
  <c r="BW38" i="1" s="1"/>
  <c r="I42" i="38"/>
  <c r="BT38" i="1" s="1"/>
  <c r="F42" i="38"/>
  <c r="BQ38" i="1" s="1"/>
  <c r="BT42" i="1" l="1"/>
  <c r="B48" i="41"/>
  <c r="CC42" i="1" s="1"/>
  <c r="BZ41" i="1"/>
  <c r="B48" i="40"/>
  <c r="CC41" i="1" s="1"/>
  <c r="B48" i="39"/>
  <c r="CC39" i="1" s="1"/>
  <c r="BQ39" i="1"/>
  <c r="B48" i="38"/>
  <c r="CC38" i="1" s="1"/>
  <c r="O42" i="37"/>
  <c r="L42" i="37"/>
  <c r="I42" i="37"/>
  <c r="F42" i="37"/>
  <c r="B48" i="37" s="1"/>
  <c r="O42" i="36" l="1"/>
  <c r="BZ36" i="1" s="1"/>
  <c r="L42" i="36"/>
  <c r="BW36" i="1" s="1"/>
  <c r="I42" i="36"/>
  <c r="BT36" i="1" s="1"/>
  <c r="F42" i="36"/>
  <c r="B48" i="36" l="1"/>
  <c r="CC36" i="1" s="1"/>
  <c r="BQ36" i="1"/>
  <c r="F42" i="35"/>
  <c r="I42" i="35"/>
  <c r="L42" i="35"/>
  <c r="O42" i="35"/>
  <c r="O42" i="34"/>
  <c r="O42" i="33"/>
  <c r="BZ33" i="1" s="1"/>
  <c r="I42" i="33"/>
  <c r="O42" i="32"/>
  <c r="I42" i="32"/>
  <c r="B48" i="32" s="1"/>
  <c r="B48" i="35" l="1"/>
  <c r="B48" i="34"/>
  <c r="B48" i="33"/>
  <c r="CC33" i="1" s="1"/>
  <c r="BT33" i="1"/>
  <c r="O42" i="31"/>
  <c r="BZ31" i="1" s="1"/>
  <c r="L42" i="31"/>
  <c r="BW31" i="1" s="1"/>
  <c r="I42" i="31"/>
  <c r="O42" i="30"/>
  <c r="BZ30" i="1" s="1"/>
  <c r="L42" i="30"/>
  <c r="BW30" i="1" s="1"/>
  <c r="I42" i="30"/>
  <c r="O42" i="29"/>
  <c r="BZ29" i="1" s="1"/>
  <c r="L42" i="29"/>
  <c r="BW29" i="1" s="1"/>
  <c r="I42" i="29"/>
  <c r="BT29" i="1" l="1"/>
  <c r="CC29" i="1"/>
  <c r="BT31" i="1"/>
  <c r="B48" i="31"/>
  <c r="CC31" i="1" s="1"/>
  <c r="BT30" i="1"/>
  <c r="CC30" i="1"/>
  <c r="O42" i="28"/>
  <c r="BZ28" i="1" s="1"/>
  <c r="L42" i="28"/>
  <c r="BW28" i="1" s="1"/>
  <c r="I42" i="28"/>
  <c r="BT28" i="1" l="1"/>
  <c r="B48" i="28"/>
  <c r="CC28" i="1" s="1"/>
  <c r="O42" i="27"/>
  <c r="BZ27" i="1" s="1"/>
  <c r="L42" i="27"/>
  <c r="BW27" i="1" s="1"/>
  <c r="I42" i="27"/>
  <c r="BT27" i="1" l="1"/>
  <c r="B48" i="27"/>
  <c r="CC27" i="1" s="1"/>
  <c r="O42" i="26"/>
  <c r="O42" i="25"/>
  <c r="BZ25" i="1" s="1"/>
  <c r="O42" i="24"/>
  <c r="O42" i="23"/>
  <c r="BZ23" i="1" s="1"/>
  <c r="B48" i="23" l="1"/>
  <c r="CC23" i="1" s="1"/>
  <c r="B48" i="24"/>
  <c r="CC24" i="1" s="1"/>
  <c r="BZ24" i="1"/>
  <c r="B48" i="26"/>
  <c r="CC26" i="1" s="1"/>
  <c r="BZ26" i="1"/>
  <c r="B48" i="25"/>
  <c r="CC25" i="1" s="1"/>
  <c r="I42" i="22"/>
  <c r="O42" i="22"/>
  <c r="B48" i="22" l="1"/>
  <c r="O42" i="21"/>
  <c r="BZ21" i="1" s="1"/>
  <c r="L42" i="21"/>
  <c r="BW21" i="1" s="1"/>
  <c r="I42" i="21"/>
  <c r="BT21" i="1" s="1"/>
  <c r="F42" i="21"/>
  <c r="BQ21" i="1" s="1"/>
  <c r="O42" i="20"/>
  <c r="BZ20" i="1" s="1"/>
  <c r="L42" i="20"/>
  <c r="BW20" i="1" s="1"/>
  <c r="I42" i="20"/>
  <c r="BT20" i="1" s="1"/>
  <c r="F42" i="20"/>
  <c r="BQ20" i="1" s="1"/>
  <c r="B48" i="20" l="1"/>
  <c r="CC20" i="1" s="1"/>
  <c r="B48" i="21"/>
  <c r="CC21" i="1" s="1"/>
  <c r="O42" i="19"/>
  <c r="BZ19" i="1" s="1"/>
  <c r="I42" i="19"/>
  <c r="B48" i="19" l="1"/>
  <c r="CC19" i="1" s="1"/>
  <c r="BT19" i="1"/>
  <c r="O42" i="18"/>
  <c r="BZ18" i="1" s="1"/>
  <c r="I42" i="18"/>
  <c r="O42" i="17"/>
  <c r="BZ17" i="1" s="1"/>
  <c r="L42" i="17"/>
  <c r="BW17" i="1" s="1"/>
  <c r="I42" i="17"/>
  <c r="BT17" i="1" s="1"/>
  <c r="F42" i="17"/>
  <c r="BQ17" i="1" s="1"/>
  <c r="L42" i="16"/>
  <c r="BW16" i="1" s="1"/>
  <c r="F42" i="16"/>
  <c r="BQ16" i="1" s="1"/>
  <c r="BT18" i="1" l="1"/>
  <c r="B48" i="18"/>
  <c r="CC18" i="1" s="1"/>
  <c r="B48" i="17"/>
  <c r="CC17" i="1" s="1"/>
  <c r="O42" i="16"/>
  <c r="BZ16" i="1" s="1"/>
  <c r="I42" i="16"/>
  <c r="BT16" i="1" s="1"/>
  <c r="O42" i="15"/>
  <c r="BZ15" i="1" s="1"/>
  <c r="I42" i="15"/>
  <c r="BT15" i="1" s="1"/>
  <c r="B48" i="15" l="1"/>
  <c r="CC15" i="1" s="1"/>
  <c r="B48" i="16"/>
  <c r="CC16" i="1" s="1"/>
  <c r="O42" i="14"/>
  <c r="I42" i="14"/>
  <c r="B48" i="14" s="1"/>
  <c r="O42" i="13"/>
  <c r="L42" i="13"/>
  <c r="BW13" i="1" s="1"/>
  <c r="I42" i="13"/>
  <c r="F42" i="13"/>
  <c r="BQ13" i="1" s="1"/>
  <c r="O42" i="12"/>
  <c r="BZ12" i="1" s="1"/>
  <c r="L42" i="12"/>
  <c r="BW12" i="1" s="1"/>
  <c r="I42" i="12"/>
  <c r="BT12" i="1" s="1"/>
  <c r="F42" i="12"/>
  <c r="BQ12" i="1" s="1"/>
  <c r="BZ13" i="1" l="1"/>
  <c r="BZ14" i="1"/>
  <c r="BT14" i="1"/>
  <c r="BT13" i="1"/>
  <c r="B48" i="13"/>
  <c r="B48" i="12"/>
  <c r="CC12" i="1" s="1"/>
  <c r="O42" i="11"/>
  <c r="I42" i="11"/>
  <c r="I42" i="10"/>
  <c r="BT10" i="1" s="1"/>
  <c r="L42" i="10"/>
  <c r="BW10" i="1" s="1"/>
  <c r="O42" i="10"/>
  <c r="BZ10" i="1" s="1"/>
  <c r="O42" i="9"/>
  <c r="BZ9" i="1" s="1"/>
  <c r="F42" i="10"/>
  <c r="BQ10" i="1" s="1"/>
  <c r="B48" i="11" l="1"/>
  <c r="B48" i="9"/>
  <c r="CC9" i="1" s="1"/>
  <c r="CC14" i="1"/>
  <c r="CC13" i="1"/>
  <c r="B48" i="10"/>
  <c r="CC10" i="1" s="1"/>
  <c r="G5" i="3"/>
  <c r="A4" i="3"/>
  <c r="B4" i="3"/>
  <c r="C4" i="3"/>
  <c r="D4" i="3"/>
  <c r="E4" i="3"/>
  <c r="F4" i="3"/>
  <c r="G4" i="3"/>
  <c r="H4" i="3"/>
  <c r="I4" i="3"/>
  <c r="A5" i="3"/>
  <c r="B5" i="3"/>
  <c r="C5" i="3"/>
  <c r="D5" i="3"/>
  <c r="E5" i="3"/>
  <c r="F5" i="3"/>
  <c r="H5" i="3"/>
  <c r="I5" i="3"/>
  <c r="A6" i="3"/>
  <c r="B6" i="3"/>
  <c r="C6" i="3"/>
  <c r="D6" i="3"/>
  <c r="E6" i="3"/>
  <c r="F6" i="3"/>
  <c r="G6" i="3"/>
  <c r="H6" i="3"/>
  <c r="I6" i="3"/>
  <c r="A7" i="3"/>
  <c r="B7" i="3"/>
  <c r="C7" i="3"/>
  <c r="D7" i="3"/>
  <c r="E7" i="3"/>
  <c r="F7" i="3"/>
  <c r="G7" i="3"/>
  <c r="H7" i="3"/>
  <c r="I7" i="3"/>
  <c r="A8" i="3"/>
  <c r="B8" i="3"/>
  <c r="C8" i="3"/>
  <c r="D8" i="3"/>
  <c r="E8" i="3"/>
  <c r="F8" i="3"/>
  <c r="G8" i="3"/>
  <c r="H8" i="3"/>
  <c r="I8" i="3"/>
  <c r="A9" i="3"/>
  <c r="B9" i="3"/>
  <c r="C9" i="3"/>
  <c r="D9" i="3"/>
  <c r="E9" i="3"/>
  <c r="F9" i="3"/>
  <c r="G9" i="3"/>
  <c r="H9" i="3"/>
  <c r="I9" i="3"/>
  <c r="A10" i="3"/>
  <c r="B10" i="3"/>
  <c r="C10" i="3"/>
  <c r="D10" i="3"/>
  <c r="E10" i="3"/>
  <c r="F10" i="3"/>
  <c r="G10" i="3"/>
  <c r="H10" i="3"/>
  <c r="I10" i="3"/>
  <c r="A11" i="3"/>
  <c r="B11" i="3"/>
  <c r="C11" i="3"/>
  <c r="D11" i="3"/>
  <c r="E11" i="3"/>
  <c r="F11" i="3"/>
  <c r="G11" i="3"/>
  <c r="H11" i="3"/>
  <c r="I11" i="3"/>
  <c r="A12" i="3"/>
  <c r="B12" i="3"/>
  <c r="C12" i="3"/>
  <c r="D12" i="3"/>
  <c r="E12" i="3"/>
  <c r="F12" i="3"/>
  <c r="G12" i="3"/>
  <c r="H12" i="3"/>
  <c r="I12" i="3"/>
  <c r="A13" i="3"/>
  <c r="B13" i="3"/>
  <c r="C13" i="3"/>
  <c r="D13" i="3"/>
  <c r="E13" i="3"/>
  <c r="F13" i="3"/>
  <c r="G13" i="3"/>
  <c r="H13" i="3"/>
  <c r="I13" i="3"/>
  <c r="A14" i="3"/>
  <c r="B14" i="3"/>
  <c r="C14" i="3"/>
  <c r="D14" i="3"/>
  <c r="E14" i="3"/>
  <c r="F14" i="3"/>
  <c r="G14" i="3"/>
  <c r="H14" i="3"/>
  <c r="I14" i="3"/>
  <c r="A15" i="3"/>
  <c r="B15" i="3"/>
  <c r="C15" i="3"/>
  <c r="D15" i="3"/>
  <c r="E15" i="3"/>
  <c r="F15" i="3"/>
  <c r="G15" i="3"/>
  <c r="H15" i="3"/>
  <c r="I15" i="3"/>
  <c r="A16" i="3"/>
  <c r="B16" i="3"/>
  <c r="C16" i="3"/>
  <c r="D16" i="3"/>
  <c r="E16" i="3"/>
  <c r="F16" i="3"/>
  <c r="G16" i="3"/>
  <c r="H16" i="3"/>
  <c r="I16" i="3"/>
  <c r="A17" i="3"/>
  <c r="B17" i="3"/>
  <c r="C17" i="3"/>
  <c r="D17" i="3"/>
  <c r="E17" i="3"/>
  <c r="F17" i="3"/>
  <c r="G17" i="3"/>
  <c r="H17" i="3"/>
  <c r="I17" i="3"/>
  <c r="A18" i="3"/>
  <c r="B18" i="3"/>
  <c r="C18" i="3"/>
  <c r="D18" i="3"/>
  <c r="E18" i="3"/>
  <c r="F18" i="3"/>
  <c r="G18" i="3"/>
  <c r="H18" i="3"/>
  <c r="I18" i="3"/>
  <c r="A19" i="3"/>
  <c r="B19" i="3"/>
  <c r="C19" i="3"/>
  <c r="D19" i="3"/>
  <c r="E19" i="3"/>
  <c r="F19" i="3"/>
  <c r="G19" i="3"/>
  <c r="H19" i="3"/>
  <c r="I19" i="3"/>
  <c r="A20" i="3"/>
  <c r="B20" i="3"/>
  <c r="C20" i="3"/>
  <c r="D20" i="3"/>
  <c r="E20" i="3"/>
  <c r="F20" i="3"/>
  <c r="G20" i="3"/>
  <c r="H20" i="3"/>
  <c r="I20" i="3"/>
  <c r="A21" i="3"/>
  <c r="B21" i="3"/>
  <c r="C21" i="3"/>
  <c r="D21" i="3"/>
  <c r="E21" i="3"/>
  <c r="F21" i="3"/>
  <c r="G21" i="3"/>
  <c r="H21" i="3"/>
  <c r="I21" i="3"/>
  <c r="A22" i="3"/>
  <c r="B22" i="3"/>
  <c r="C22" i="3"/>
  <c r="D22" i="3"/>
  <c r="E22" i="3"/>
  <c r="F22" i="3"/>
  <c r="G22" i="3"/>
  <c r="H22" i="3"/>
  <c r="I22" i="3"/>
  <c r="A23" i="3"/>
  <c r="B23" i="3"/>
  <c r="C23" i="3"/>
  <c r="D23" i="3"/>
  <c r="E23" i="3"/>
  <c r="F23" i="3"/>
  <c r="G23" i="3"/>
  <c r="H23" i="3"/>
  <c r="I23" i="3"/>
  <c r="A24" i="3"/>
  <c r="B24" i="3"/>
  <c r="C24" i="3"/>
  <c r="D24" i="3"/>
  <c r="E24" i="3"/>
  <c r="F24" i="3"/>
  <c r="G24" i="3"/>
  <c r="H24" i="3"/>
  <c r="I24" i="3"/>
  <c r="A25" i="3"/>
  <c r="B25" i="3"/>
  <c r="C25" i="3"/>
  <c r="D25" i="3"/>
  <c r="E25" i="3"/>
  <c r="F25" i="3"/>
  <c r="G25" i="3"/>
  <c r="H25" i="3"/>
  <c r="I25" i="3"/>
  <c r="A26" i="3"/>
  <c r="B26" i="3"/>
  <c r="C26" i="3"/>
  <c r="D26" i="3"/>
  <c r="E26" i="3"/>
  <c r="F26" i="3"/>
  <c r="G26" i="3"/>
  <c r="H26" i="3"/>
  <c r="I26" i="3"/>
  <c r="A27" i="3"/>
  <c r="B27" i="3"/>
  <c r="C27" i="3"/>
  <c r="D27" i="3"/>
  <c r="E27" i="3"/>
  <c r="F27" i="3"/>
  <c r="G27" i="3"/>
  <c r="H27" i="3"/>
  <c r="I27" i="3"/>
  <c r="A28" i="3"/>
  <c r="B28" i="3"/>
  <c r="C28" i="3"/>
  <c r="D28" i="3"/>
  <c r="E28" i="3"/>
  <c r="F28" i="3"/>
  <c r="G28" i="3"/>
  <c r="H28" i="3"/>
  <c r="I28" i="3"/>
  <c r="A29" i="3"/>
  <c r="B29" i="3"/>
  <c r="C29" i="3"/>
  <c r="D29" i="3"/>
  <c r="E29" i="3"/>
  <c r="F29" i="3"/>
  <c r="G29" i="3"/>
  <c r="H29" i="3"/>
  <c r="I29" i="3"/>
  <c r="A30" i="3"/>
  <c r="B30" i="3"/>
  <c r="C30" i="3"/>
  <c r="D30" i="3"/>
  <c r="E30" i="3"/>
  <c r="F30" i="3"/>
  <c r="G30" i="3"/>
  <c r="H30" i="3"/>
  <c r="I30" i="3"/>
  <c r="A31" i="3"/>
  <c r="B31" i="3"/>
  <c r="C31" i="3"/>
  <c r="D31" i="3"/>
  <c r="E31" i="3"/>
  <c r="F31" i="3"/>
  <c r="G31" i="3"/>
  <c r="H31" i="3"/>
  <c r="I31" i="3"/>
  <c r="A32" i="3"/>
  <c r="B32" i="3"/>
  <c r="C32" i="3"/>
  <c r="D32" i="3"/>
  <c r="E32" i="3"/>
  <c r="F32" i="3"/>
  <c r="G32" i="3"/>
  <c r="H32" i="3"/>
  <c r="I32" i="3"/>
  <c r="A33" i="3"/>
  <c r="B33" i="3"/>
  <c r="C33" i="3"/>
  <c r="D33" i="3"/>
  <c r="E33" i="3"/>
  <c r="F33" i="3"/>
  <c r="G33" i="3"/>
  <c r="H33" i="3"/>
  <c r="I33" i="3"/>
  <c r="A34" i="3"/>
  <c r="B34" i="3"/>
  <c r="C34" i="3"/>
  <c r="D34" i="3"/>
  <c r="E34" i="3"/>
  <c r="F34" i="3"/>
  <c r="G34" i="3"/>
  <c r="H34" i="3"/>
  <c r="I34" i="3"/>
  <c r="A35" i="3"/>
  <c r="B35" i="3"/>
  <c r="C35" i="3"/>
  <c r="D35" i="3"/>
  <c r="E35" i="3"/>
  <c r="F35" i="3"/>
  <c r="G35" i="3"/>
  <c r="H35" i="3"/>
  <c r="I35" i="3"/>
  <c r="A36" i="3"/>
  <c r="B36" i="3"/>
  <c r="C36" i="3"/>
  <c r="D36" i="3"/>
  <c r="E36" i="3"/>
  <c r="F36" i="3"/>
  <c r="G36" i="3"/>
  <c r="H36" i="3"/>
  <c r="I36" i="3"/>
  <c r="A37" i="3"/>
  <c r="B37" i="3"/>
  <c r="C37" i="3"/>
  <c r="D37" i="3"/>
  <c r="E37" i="3"/>
  <c r="F37" i="3"/>
  <c r="G37" i="3"/>
  <c r="H37" i="3"/>
  <c r="I37" i="3"/>
  <c r="A38" i="3"/>
  <c r="B38" i="3"/>
  <c r="C38" i="3"/>
  <c r="D38" i="3"/>
  <c r="E38" i="3"/>
  <c r="F38" i="3"/>
  <c r="G38" i="3"/>
  <c r="H38" i="3"/>
  <c r="I38" i="3"/>
  <c r="A39" i="3"/>
  <c r="B39" i="3"/>
  <c r="C39" i="3"/>
  <c r="D39" i="3"/>
  <c r="E39" i="3"/>
  <c r="F39" i="3"/>
  <c r="G39" i="3"/>
  <c r="H39" i="3"/>
  <c r="I39" i="3"/>
  <c r="A40" i="3"/>
  <c r="B40" i="3"/>
  <c r="C40" i="3"/>
  <c r="D40" i="3"/>
  <c r="E40" i="3"/>
  <c r="F40" i="3"/>
  <c r="G40" i="3"/>
  <c r="H40" i="3"/>
  <c r="I40" i="3"/>
  <c r="A41" i="3"/>
  <c r="B41" i="3"/>
  <c r="C41" i="3"/>
  <c r="D41" i="3"/>
  <c r="E41" i="3"/>
  <c r="F41" i="3"/>
  <c r="G41" i="3"/>
  <c r="H41" i="3"/>
  <c r="I41" i="3"/>
  <c r="A42" i="3"/>
  <c r="B42" i="3"/>
  <c r="C42" i="3"/>
  <c r="D42" i="3"/>
  <c r="E42" i="3"/>
  <c r="F42" i="3"/>
  <c r="G42" i="3"/>
  <c r="H42" i="3"/>
  <c r="I42" i="3"/>
  <c r="A43" i="3"/>
  <c r="B43" i="3"/>
  <c r="C43" i="3"/>
  <c r="D43" i="3"/>
  <c r="E43" i="3"/>
  <c r="F43" i="3"/>
  <c r="G43" i="3"/>
  <c r="H43" i="3"/>
  <c r="I43" i="3"/>
  <c r="A44" i="3"/>
  <c r="B44" i="3"/>
  <c r="C44" i="3"/>
  <c r="D44" i="3"/>
  <c r="E44" i="3"/>
  <c r="F44" i="3"/>
  <c r="G44" i="3"/>
  <c r="H44" i="3"/>
  <c r="I44" i="3"/>
  <c r="A45" i="3"/>
  <c r="B45" i="3"/>
  <c r="C45" i="3"/>
  <c r="D45" i="3"/>
  <c r="E45" i="3"/>
  <c r="F45" i="3"/>
  <c r="G45" i="3"/>
  <c r="H45" i="3"/>
  <c r="I45" i="3"/>
  <c r="A46" i="3"/>
  <c r="B46" i="3"/>
  <c r="C46" i="3"/>
  <c r="D46" i="3"/>
  <c r="E46" i="3"/>
  <c r="F46" i="3"/>
  <c r="G46" i="3"/>
  <c r="H46" i="3"/>
  <c r="I46" i="3"/>
  <c r="A47" i="3"/>
  <c r="B47" i="3"/>
  <c r="C47" i="3"/>
  <c r="D47" i="3"/>
  <c r="E47" i="3"/>
  <c r="F47" i="3"/>
  <c r="G47" i="3"/>
  <c r="H47" i="3"/>
  <c r="I47" i="3"/>
  <c r="A48" i="3"/>
  <c r="B48" i="3"/>
  <c r="C48" i="3"/>
  <c r="D48" i="3"/>
  <c r="E48" i="3"/>
  <c r="F48" i="3"/>
  <c r="G48" i="3"/>
  <c r="H48" i="3"/>
  <c r="I48" i="3"/>
  <c r="A49" i="3"/>
  <c r="B49" i="3"/>
  <c r="C49" i="3"/>
  <c r="D49" i="3"/>
  <c r="E49" i="3"/>
  <c r="F49" i="3"/>
  <c r="G49" i="3"/>
  <c r="H49" i="3"/>
  <c r="I49" i="3"/>
  <c r="A50" i="3"/>
  <c r="B50" i="3"/>
  <c r="C50" i="3"/>
  <c r="D50" i="3"/>
  <c r="E50" i="3"/>
  <c r="F50" i="3"/>
  <c r="G50" i="3"/>
  <c r="H50" i="3"/>
  <c r="I50" i="3"/>
  <c r="A51" i="3"/>
  <c r="B51" i="3"/>
  <c r="C51" i="3"/>
  <c r="D51" i="3"/>
  <c r="E51" i="3"/>
  <c r="F51" i="3"/>
  <c r="G51" i="3"/>
  <c r="H51" i="3"/>
  <c r="I51" i="3"/>
  <c r="A52" i="3"/>
  <c r="B52" i="3"/>
  <c r="C52" i="3"/>
  <c r="D52" i="3"/>
  <c r="E52" i="3"/>
  <c r="F52" i="3"/>
  <c r="G52" i="3"/>
  <c r="H52" i="3"/>
  <c r="I52" i="3"/>
  <c r="A53" i="3"/>
  <c r="B53" i="3"/>
  <c r="C53" i="3"/>
  <c r="D53" i="3"/>
  <c r="E53" i="3"/>
  <c r="F53" i="3"/>
  <c r="G53" i="3"/>
  <c r="H53" i="3"/>
  <c r="I53" i="3"/>
  <c r="A54" i="3"/>
  <c r="B54" i="3"/>
  <c r="C54" i="3"/>
  <c r="D54" i="3"/>
  <c r="E54" i="3"/>
  <c r="F54" i="3"/>
  <c r="G54" i="3"/>
  <c r="H54" i="3"/>
  <c r="I54" i="3"/>
  <c r="A55" i="3"/>
  <c r="B55" i="3"/>
  <c r="C55" i="3"/>
  <c r="D55" i="3"/>
  <c r="E55" i="3"/>
  <c r="F55" i="3"/>
  <c r="G55" i="3"/>
  <c r="H55" i="3"/>
  <c r="I55" i="3"/>
  <c r="A56" i="3"/>
  <c r="B56" i="3"/>
  <c r="C56" i="3"/>
  <c r="D56" i="3"/>
  <c r="E56" i="3"/>
  <c r="F56" i="3"/>
  <c r="G56" i="3"/>
  <c r="H56" i="3"/>
  <c r="I56" i="3"/>
  <c r="A57" i="3"/>
  <c r="B57" i="3"/>
  <c r="C57" i="3"/>
  <c r="D57" i="3"/>
  <c r="E57" i="3"/>
  <c r="F57" i="3"/>
  <c r="G57" i="3"/>
  <c r="H57" i="3"/>
  <c r="I57" i="3"/>
  <c r="A58" i="3"/>
  <c r="B58" i="3"/>
  <c r="C58" i="3"/>
  <c r="D58" i="3"/>
  <c r="E58" i="3"/>
  <c r="F58" i="3"/>
  <c r="G58" i="3"/>
  <c r="H58" i="3"/>
  <c r="I58" i="3"/>
  <c r="A59" i="3"/>
  <c r="B59" i="3"/>
  <c r="C59" i="3"/>
  <c r="D59" i="3"/>
  <c r="E59" i="3"/>
  <c r="F59" i="3"/>
  <c r="G59" i="3"/>
  <c r="H59" i="3"/>
  <c r="I59" i="3"/>
  <c r="A60" i="3"/>
  <c r="B60" i="3"/>
  <c r="C60" i="3"/>
  <c r="D60" i="3"/>
  <c r="E60" i="3"/>
  <c r="F60" i="3"/>
  <c r="G60" i="3"/>
  <c r="H60" i="3"/>
  <c r="I60" i="3"/>
  <c r="A61" i="3"/>
  <c r="B61" i="3"/>
  <c r="C61" i="3"/>
  <c r="D61" i="3"/>
  <c r="E61" i="3"/>
  <c r="F61" i="3"/>
  <c r="G61" i="3"/>
  <c r="H61" i="3"/>
  <c r="I61" i="3"/>
  <c r="A62" i="3"/>
  <c r="B62" i="3"/>
  <c r="C62" i="3"/>
  <c r="D62" i="3"/>
  <c r="E62" i="3"/>
  <c r="F62" i="3"/>
  <c r="G62" i="3"/>
  <c r="H62" i="3"/>
  <c r="I62" i="3"/>
  <c r="A63" i="3"/>
  <c r="B63" i="3"/>
  <c r="C63" i="3"/>
  <c r="D63" i="3"/>
  <c r="E63" i="3"/>
  <c r="F63" i="3"/>
  <c r="G63" i="3"/>
  <c r="H63" i="3"/>
  <c r="I63" i="3"/>
  <c r="A64" i="3"/>
  <c r="B64" i="3"/>
  <c r="C64" i="3"/>
  <c r="D64" i="3"/>
  <c r="E64" i="3"/>
  <c r="F64" i="3"/>
  <c r="G64" i="3"/>
  <c r="H64" i="3"/>
  <c r="I64" i="3"/>
  <c r="A65" i="3"/>
  <c r="B65" i="3"/>
  <c r="C65" i="3"/>
  <c r="D65" i="3"/>
  <c r="E65" i="3"/>
  <c r="F65" i="3"/>
  <c r="G65" i="3"/>
  <c r="H65" i="3"/>
  <c r="I65" i="3"/>
  <c r="A66" i="3"/>
  <c r="B66" i="3"/>
  <c r="C66" i="3"/>
  <c r="D66" i="3"/>
  <c r="E66" i="3"/>
  <c r="F66" i="3"/>
  <c r="G66" i="3"/>
  <c r="H66" i="3"/>
  <c r="I66" i="3"/>
  <c r="A67" i="3"/>
  <c r="B67" i="3"/>
  <c r="C67" i="3"/>
  <c r="D67" i="3"/>
  <c r="E67" i="3"/>
  <c r="F67" i="3"/>
  <c r="G67" i="3"/>
  <c r="H67" i="3"/>
  <c r="I67" i="3"/>
  <c r="A68" i="3"/>
  <c r="B68" i="3"/>
  <c r="C68" i="3"/>
  <c r="D68" i="3"/>
  <c r="E68" i="3"/>
  <c r="F68" i="3"/>
  <c r="G68" i="3"/>
  <c r="H68" i="3"/>
  <c r="I68" i="3"/>
  <c r="A69" i="3"/>
  <c r="B69" i="3"/>
  <c r="C69" i="3"/>
  <c r="D69" i="3"/>
  <c r="E69" i="3"/>
  <c r="F69" i="3"/>
  <c r="G69" i="3"/>
  <c r="H69" i="3"/>
  <c r="I69" i="3"/>
  <c r="A70" i="3"/>
  <c r="B70" i="3"/>
  <c r="C70" i="3"/>
  <c r="D70" i="3"/>
  <c r="E70" i="3"/>
  <c r="F70" i="3"/>
  <c r="G70" i="3"/>
  <c r="H70" i="3"/>
  <c r="I70" i="3"/>
  <c r="A71" i="3"/>
  <c r="B71" i="3"/>
  <c r="C71" i="3"/>
  <c r="D71" i="3"/>
  <c r="E71" i="3"/>
  <c r="F71" i="3"/>
  <c r="G71" i="3"/>
  <c r="H71" i="3"/>
  <c r="I71" i="3"/>
  <c r="A72" i="3"/>
  <c r="B72" i="3"/>
  <c r="C72" i="3"/>
  <c r="D72" i="3"/>
  <c r="E72" i="3"/>
  <c r="F72" i="3"/>
  <c r="G72" i="3"/>
  <c r="H72" i="3"/>
  <c r="I72" i="3"/>
  <c r="A73" i="3"/>
  <c r="B73" i="3"/>
  <c r="C73" i="3"/>
  <c r="D73" i="3"/>
  <c r="E73" i="3"/>
  <c r="F73" i="3"/>
  <c r="G73" i="3"/>
  <c r="H73" i="3"/>
  <c r="I73" i="3"/>
  <c r="A74" i="3"/>
  <c r="B74" i="3"/>
  <c r="C74" i="3"/>
  <c r="D74" i="3"/>
  <c r="E74" i="3"/>
  <c r="F74" i="3"/>
  <c r="G74" i="3"/>
  <c r="H74" i="3"/>
  <c r="I74" i="3"/>
  <c r="A75" i="3"/>
  <c r="B75" i="3"/>
  <c r="C75" i="3"/>
  <c r="D75" i="3"/>
  <c r="E75" i="3"/>
  <c r="F75" i="3"/>
  <c r="G75" i="3"/>
  <c r="H75" i="3"/>
  <c r="I75" i="3"/>
  <c r="A76" i="3"/>
  <c r="B76" i="3"/>
  <c r="C76" i="3"/>
  <c r="D76" i="3"/>
  <c r="E76" i="3"/>
  <c r="F76" i="3"/>
  <c r="G76" i="3"/>
  <c r="H76" i="3"/>
  <c r="I76" i="3"/>
  <c r="A77" i="3"/>
  <c r="B77" i="3"/>
  <c r="C77" i="3"/>
  <c r="D77" i="3"/>
  <c r="E77" i="3"/>
  <c r="F77" i="3"/>
  <c r="G77" i="3"/>
  <c r="H77" i="3"/>
  <c r="I77" i="3"/>
  <c r="A78" i="3"/>
  <c r="B78" i="3"/>
  <c r="C78" i="3"/>
  <c r="D78" i="3"/>
  <c r="E78" i="3"/>
  <c r="F78" i="3"/>
  <c r="G78" i="3"/>
  <c r="H78" i="3"/>
  <c r="I78" i="3"/>
  <c r="A79" i="3"/>
  <c r="B79" i="3"/>
  <c r="C79" i="3"/>
  <c r="D79" i="3"/>
  <c r="E79" i="3"/>
  <c r="F79" i="3"/>
  <c r="G79" i="3"/>
  <c r="H79" i="3"/>
  <c r="I79" i="3"/>
  <c r="A80" i="3"/>
  <c r="B80" i="3"/>
  <c r="C80" i="3"/>
  <c r="D80" i="3"/>
  <c r="E80" i="3"/>
  <c r="F80" i="3"/>
  <c r="G80" i="3"/>
  <c r="H80" i="3"/>
  <c r="I80" i="3"/>
  <c r="A81" i="3"/>
  <c r="B81" i="3"/>
  <c r="C81" i="3"/>
  <c r="D81" i="3"/>
  <c r="E81" i="3"/>
  <c r="F81" i="3"/>
  <c r="G81" i="3"/>
  <c r="H81" i="3"/>
  <c r="I81" i="3"/>
  <c r="A82" i="3"/>
  <c r="B82" i="3"/>
  <c r="C82" i="3"/>
  <c r="D82" i="3"/>
  <c r="E82" i="3"/>
  <c r="F82" i="3"/>
  <c r="G82" i="3"/>
  <c r="H82" i="3"/>
  <c r="I82" i="3"/>
  <c r="A83" i="3"/>
  <c r="B83" i="3"/>
  <c r="C83" i="3"/>
  <c r="D83" i="3"/>
  <c r="E83" i="3"/>
  <c r="F83" i="3"/>
  <c r="G83" i="3"/>
  <c r="H83" i="3"/>
  <c r="I83" i="3"/>
  <c r="A84" i="3"/>
  <c r="B84" i="3"/>
  <c r="C84" i="3"/>
  <c r="D84" i="3"/>
  <c r="E84" i="3"/>
  <c r="F84" i="3"/>
  <c r="G84" i="3"/>
  <c r="H84" i="3"/>
  <c r="I84" i="3"/>
  <c r="A85" i="3"/>
  <c r="B85" i="3"/>
  <c r="C85" i="3"/>
  <c r="D85" i="3"/>
  <c r="E85" i="3"/>
  <c r="F85" i="3"/>
  <c r="G85" i="3"/>
  <c r="H85" i="3"/>
  <c r="I85" i="3"/>
  <c r="A86" i="3"/>
  <c r="B86" i="3"/>
  <c r="C86" i="3"/>
  <c r="D86" i="3"/>
  <c r="E86" i="3"/>
  <c r="F86" i="3"/>
  <c r="G86" i="3"/>
  <c r="H86" i="3"/>
  <c r="I86" i="3"/>
  <c r="A87" i="3"/>
  <c r="B87" i="3"/>
  <c r="C87" i="3"/>
  <c r="D87" i="3"/>
  <c r="E87" i="3"/>
  <c r="F87" i="3"/>
  <c r="G87" i="3"/>
  <c r="H87" i="3"/>
  <c r="I87" i="3"/>
  <c r="A88" i="3"/>
  <c r="B88" i="3"/>
  <c r="C88" i="3"/>
  <c r="D88" i="3"/>
  <c r="E88" i="3"/>
  <c r="F88" i="3"/>
  <c r="G88" i="3"/>
  <c r="H88" i="3"/>
  <c r="I88" i="3"/>
  <c r="A89" i="3"/>
  <c r="B89" i="3"/>
  <c r="C89" i="3"/>
  <c r="D89" i="3"/>
  <c r="E89" i="3"/>
  <c r="F89" i="3"/>
  <c r="G89" i="3"/>
  <c r="H89" i="3"/>
  <c r="I89" i="3"/>
  <c r="A90" i="3"/>
  <c r="B90" i="3"/>
  <c r="C90" i="3"/>
  <c r="D90" i="3"/>
  <c r="E90" i="3"/>
  <c r="F90" i="3"/>
  <c r="G90" i="3"/>
  <c r="H90" i="3"/>
  <c r="I90" i="3"/>
  <c r="A91" i="3"/>
  <c r="B91" i="3"/>
  <c r="C91" i="3"/>
  <c r="D91" i="3"/>
  <c r="E91" i="3"/>
  <c r="F91" i="3"/>
  <c r="G91" i="3"/>
  <c r="H91" i="3"/>
  <c r="I91" i="3"/>
  <c r="A92" i="3"/>
  <c r="B92" i="3"/>
  <c r="C92" i="3"/>
  <c r="D92" i="3"/>
  <c r="E92" i="3"/>
  <c r="F92" i="3"/>
  <c r="G92" i="3"/>
  <c r="H92" i="3"/>
  <c r="I92" i="3"/>
  <c r="A93" i="3"/>
  <c r="B93" i="3"/>
  <c r="C93" i="3"/>
  <c r="D93" i="3"/>
  <c r="E93" i="3"/>
  <c r="F93" i="3"/>
  <c r="G93" i="3"/>
  <c r="H93" i="3"/>
  <c r="I93" i="3"/>
  <c r="A94" i="3"/>
  <c r="B94" i="3"/>
  <c r="C94" i="3"/>
  <c r="D94" i="3"/>
  <c r="E94" i="3"/>
  <c r="F94" i="3"/>
  <c r="G94" i="3"/>
  <c r="H94" i="3"/>
  <c r="I94" i="3"/>
  <c r="A95" i="3"/>
  <c r="B95" i="3"/>
  <c r="C95" i="3"/>
  <c r="D95" i="3"/>
  <c r="E95" i="3"/>
  <c r="F95" i="3"/>
  <c r="G95" i="3"/>
  <c r="H95" i="3"/>
  <c r="I95" i="3"/>
  <c r="A96" i="3"/>
  <c r="B96" i="3"/>
  <c r="C96" i="3"/>
  <c r="D96" i="3"/>
  <c r="E96" i="3"/>
  <c r="F96" i="3"/>
  <c r="G96" i="3"/>
  <c r="H96" i="3"/>
  <c r="I96" i="3"/>
  <c r="A97" i="3"/>
  <c r="B97" i="3"/>
  <c r="C97" i="3"/>
  <c r="D97" i="3"/>
  <c r="E97" i="3"/>
  <c r="F97" i="3"/>
  <c r="G97" i="3"/>
  <c r="H97" i="3"/>
  <c r="I97" i="3"/>
  <c r="A98" i="3"/>
  <c r="B98" i="3"/>
  <c r="C98" i="3"/>
  <c r="D98" i="3"/>
  <c r="E98" i="3"/>
  <c r="F98" i="3"/>
  <c r="G98" i="3"/>
  <c r="H98" i="3"/>
  <c r="I98" i="3"/>
  <c r="A99" i="3"/>
  <c r="B99" i="3"/>
  <c r="C99" i="3"/>
  <c r="D99" i="3"/>
  <c r="E99" i="3"/>
  <c r="F99" i="3"/>
  <c r="G99" i="3"/>
  <c r="H99" i="3"/>
  <c r="I99" i="3"/>
  <c r="A100" i="3"/>
  <c r="B100" i="3"/>
  <c r="C100" i="3"/>
  <c r="D100" i="3"/>
  <c r="E100" i="3"/>
  <c r="F100" i="3"/>
  <c r="G100" i="3"/>
  <c r="H100" i="3"/>
  <c r="I100" i="3"/>
  <c r="I3" i="3"/>
  <c r="H3" i="3"/>
  <c r="G3" i="3"/>
  <c r="F3" i="3"/>
  <c r="E3" i="3"/>
  <c r="D3" i="3"/>
  <c r="C3" i="3"/>
  <c r="B3" i="3"/>
  <c r="A3" i="3"/>
</calcChain>
</file>

<file path=xl/comments1.xml><?xml version="1.0" encoding="utf-8"?>
<comments xmlns="http://schemas.openxmlformats.org/spreadsheetml/2006/main">
  <authors>
    <author>Cristhian Giovanni Riaño Toloza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Indicador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Descripción del indicador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SIRECI: </t>
        </r>
        <r>
          <rPr>
            <sz val="9"/>
            <color indexed="81"/>
            <rFont val="Tahoma"/>
            <family val="2"/>
          </rPr>
          <t>Tipo de indicador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Atributos (lista desplegable)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Programa o proyecto
</t>
        </r>
      </text>
    </comment>
    <comment ref="CB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Meta
</t>
        </r>
      </text>
    </comment>
    <comment ref="CC8" authorId="0" shapeId="0">
      <text>
        <r>
          <rPr>
            <b/>
            <sz val="9"/>
            <color indexed="81"/>
            <rFont val="Tahoma"/>
            <family val="2"/>
          </rPr>
          <t xml:space="preserve">SIRECI: </t>
        </r>
        <r>
          <rPr>
            <sz val="9"/>
            <color indexed="81"/>
            <rFont val="Tahoma"/>
            <family val="2"/>
          </rPr>
          <t>Cumplimiento de la meta</t>
        </r>
      </text>
    </comment>
    <comment ref="CK8" authorId="0" shapeId="0">
      <text>
        <r>
          <rPr>
            <b/>
            <sz val="9"/>
            <color indexed="81"/>
            <rFont val="Tahoma"/>
            <family val="2"/>
          </rPr>
          <t>SIRECI:</t>
        </r>
        <r>
          <rPr>
            <sz val="9"/>
            <color indexed="81"/>
            <rFont val="Tahoma"/>
            <family val="2"/>
          </rPr>
          <t xml:space="preserve"> Análisis
</t>
        </r>
      </text>
    </comment>
    <comment ref="CL8" authorId="0" shapeId="0">
      <text>
        <r>
          <rPr>
            <b/>
            <sz val="9"/>
            <color indexed="81"/>
            <rFont val="Tahoma"/>
            <family val="2"/>
          </rPr>
          <t xml:space="preserve">SIRECI: </t>
        </r>
        <r>
          <rPr>
            <sz val="9"/>
            <color indexed="81"/>
            <rFont val="Tahoma"/>
            <family val="2"/>
          </rPr>
          <t xml:space="preserve">Observaciones
</t>
        </r>
      </text>
    </comment>
  </commentList>
</comments>
</file>

<file path=xl/comments2.xml><?xml version="1.0" encoding="utf-8"?>
<comments xmlns="http://schemas.openxmlformats.org/spreadsheetml/2006/main">
  <authors>
    <author>Cristhian Giovanni Riaño Toloza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Indicadores trimestrales y semestrales  con corte a 30 de septiembre de 2020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Indicadores trimestrales y semestrales  con corte a 30 de septiembre de 2020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Aún pendiente reporte del segundo trimestre</t>
        </r>
      </text>
    </comment>
  </commentList>
</comments>
</file>

<file path=xl/comments3.xml><?xml version="1.0" encoding="utf-8"?>
<comments xmlns="http://schemas.openxmlformats.org/spreadsheetml/2006/main">
  <authors>
    <author>Cristhian Giovanni Riaño Toloza</author>
  </authors>
  <commentList>
    <comment ref="B10" authorId="0" shapeId="0">
      <text>
        <r>
          <rPr>
            <sz val="11"/>
            <color indexed="81"/>
            <rFont val="Tahoma"/>
            <family val="2"/>
          </rPr>
          <t>Corregido: corresponde a un indicador de Oportunidad y no de Cobertura</t>
        </r>
      </text>
    </comment>
  </commentList>
</comments>
</file>

<file path=xl/comments4.xml><?xml version="1.0" encoding="utf-8"?>
<comments xmlns="http://schemas.openxmlformats.org/spreadsheetml/2006/main">
  <authors>
    <author>Cristhian Giovanni Riaño Toloza</author>
  </authors>
  <commentList>
    <comment ref="I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</commentList>
</comments>
</file>

<file path=xl/comments5.xml><?xml version="1.0" encoding="utf-8"?>
<comments xmlns="http://schemas.openxmlformats.org/spreadsheetml/2006/main">
  <authors>
    <author>Cristhian Giovanni Riaño Toloza</author>
  </authors>
  <commentList>
    <comment ref="I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Acumulado al trimestre</t>
        </r>
      </text>
    </comment>
  </commentList>
</comments>
</file>

<file path=xl/sharedStrings.xml><?xml version="1.0" encoding="utf-8"?>
<sst xmlns="http://schemas.openxmlformats.org/spreadsheetml/2006/main" count="10626" uniqueCount="1042">
  <si>
    <t>Proceso</t>
  </si>
  <si>
    <t>Análisis</t>
  </si>
  <si>
    <t>Observaciones</t>
  </si>
  <si>
    <t>Tendencia</t>
  </si>
  <si>
    <t>Unidad</t>
  </si>
  <si>
    <t>Frecuencia</t>
  </si>
  <si>
    <t>Responsable</t>
  </si>
  <si>
    <t>PROGRAMA O PROYECTO</t>
  </si>
  <si>
    <t>TIPO DE INDICADOR</t>
  </si>
  <si>
    <t>ATRIBUTOS</t>
  </si>
  <si>
    <t>DESCRIPCIÓN DEL INDICADOR</t>
  </si>
  <si>
    <t>META</t>
  </si>
  <si>
    <t>INDICADOR</t>
  </si>
  <si>
    <t>CUMPLIMIENTO DE LA META</t>
  </si>
  <si>
    <t>ANÁLISIS</t>
  </si>
  <si>
    <t>OBSERVACIONES</t>
  </si>
  <si>
    <t>Variable_1</t>
  </si>
  <si>
    <t>Variable_2</t>
  </si>
  <si>
    <t>Variable_3</t>
  </si>
  <si>
    <t>Variable_4</t>
  </si>
  <si>
    <t>Indicador_tipo</t>
  </si>
  <si>
    <t>Indicador_nombre</t>
  </si>
  <si>
    <t>Indicador_id</t>
  </si>
  <si>
    <t>Proceso_tipo</t>
  </si>
  <si>
    <t>Indicador_descripción</t>
  </si>
  <si>
    <t>Constante_1</t>
  </si>
  <si>
    <t>Constante_2</t>
  </si>
  <si>
    <t>Indicador_atributo</t>
  </si>
  <si>
    <t>Vigencia_valor-crítico</t>
  </si>
  <si>
    <t>Vigencia_meta</t>
  </si>
  <si>
    <t>Vigencia_valor-obtenido</t>
  </si>
  <si>
    <t>Vigencia_consolidación</t>
  </si>
  <si>
    <t>Fuente_1</t>
  </si>
  <si>
    <t>Fuente_2</t>
  </si>
  <si>
    <t>Fuente_3</t>
  </si>
  <si>
    <t>Supuestos</t>
  </si>
  <si>
    <t>Aprobación_fecha</t>
  </si>
  <si>
    <t>Datos básicos</t>
  </si>
  <si>
    <t>Formulación</t>
  </si>
  <si>
    <t>Reporte</t>
  </si>
  <si>
    <t>Información complementaria</t>
  </si>
  <si>
    <t>Indicador_estratégico</t>
  </si>
  <si>
    <t>Revisión_fecha</t>
  </si>
  <si>
    <t>SI</t>
  </si>
  <si>
    <t>NO</t>
  </si>
  <si>
    <t>1 ECONOMÍA</t>
  </si>
  <si>
    <t>2 EFICIENCIA</t>
  </si>
  <si>
    <t>3 EFICACIA</t>
  </si>
  <si>
    <t>4 EQUIDAD</t>
  </si>
  <si>
    <t>5 VALORACIÓN DE COSTOS AMBIENTALES</t>
  </si>
  <si>
    <t>Si_no</t>
  </si>
  <si>
    <t>4.1. Eficiencia</t>
  </si>
  <si>
    <t>4.2. Eficacia</t>
  </si>
  <si>
    <t>4.3. Efectividad</t>
  </si>
  <si>
    <t>4.4. Economía</t>
  </si>
  <si>
    <t>4.5. Calidad</t>
  </si>
  <si>
    <t>4.6. Insumo</t>
  </si>
  <si>
    <t>Indicador_tipo_SIRECI</t>
  </si>
  <si>
    <t>4.7. Producto</t>
  </si>
  <si>
    <t>4.8. Proceso</t>
  </si>
  <si>
    <t>6 OTROS</t>
  </si>
  <si>
    <t>7 FORMULARIO SIN INFORMACIÓN</t>
  </si>
  <si>
    <t>1 CALIDAD</t>
  </si>
  <si>
    <t>2 COBERTURA</t>
  </si>
  <si>
    <t>3 CONFIABILIDAD</t>
  </si>
  <si>
    <t>4 COSTOS</t>
  </si>
  <si>
    <t>5 CUMPLIMIENTO</t>
  </si>
  <si>
    <t>6 OPORTUNIDAD</t>
  </si>
  <si>
    <t>7 SATISFACCIÓN DEL CLIENTE</t>
  </si>
  <si>
    <t>8 OTROS</t>
  </si>
  <si>
    <t>9 FORMULARIO SIN INFORMACIÓN</t>
  </si>
  <si>
    <t>Vigencia</t>
  </si>
  <si>
    <t>Ascendente</t>
  </si>
  <si>
    <t>Descendente</t>
  </si>
  <si>
    <t>Procesos</t>
  </si>
  <si>
    <t>TI - Gestión de tecnologías de la información</t>
  </si>
  <si>
    <t>GC - Gestión de comunicaciones</t>
  </si>
  <si>
    <t>PI - Planeación institucional</t>
  </si>
  <si>
    <t>SG - Sistemas de gestión</t>
  </si>
  <si>
    <t>ED - Evaluación del desempeño laboral</t>
  </si>
  <si>
    <t>VG - Vigilancia de carrera administrativa</t>
  </si>
  <si>
    <t>DO - Doctrina</t>
  </si>
  <si>
    <t>CM - Concurso de méritos</t>
  </si>
  <si>
    <t>RP - Registro público de carrera administrativa</t>
  </si>
  <si>
    <t>AC - Acreditación de universidades - IES</t>
  </si>
  <si>
    <t>AT - Administración y desarrollo del talento humano</t>
  </si>
  <si>
    <t>RL - Representación judicial y extrajudicial</t>
  </si>
  <si>
    <t>RT - Gestión de recursos tecnológicos</t>
  </si>
  <si>
    <t>GD - Gestión documental</t>
  </si>
  <si>
    <t>CT - Contratación</t>
  </si>
  <si>
    <t>CD - Control interno disciplinario</t>
  </si>
  <si>
    <t>CB - Gestión contable</t>
  </si>
  <si>
    <t>AU - Atención al ciudadano y notificaciones</t>
  </si>
  <si>
    <t>IT - Infraestructura</t>
  </si>
  <si>
    <t>ES - Evaluación y seguimiento a la gestión</t>
  </si>
  <si>
    <t>Estratégico</t>
  </si>
  <si>
    <t>Misional</t>
  </si>
  <si>
    <t>Apoyo</t>
  </si>
  <si>
    <t>Evaluación</t>
  </si>
  <si>
    <t>Anual</t>
  </si>
  <si>
    <t>Semestral</t>
  </si>
  <si>
    <t>Trimestral</t>
  </si>
  <si>
    <t>Bimestral</t>
  </si>
  <si>
    <t>Mensual</t>
  </si>
  <si>
    <t>DDC - Despacho de comisionado</t>
  </si>
  <si>
    <t>SGN - Secretaría general</t>
  </si>
  <si>
    <t>DACA - Dirección de administración de carrera administrativa</t>
  </si>
  <si>
    <t>DVCA - Dirección de vigilancia de carrera administrativa</t>
  </si>
  <si>
    <t>DAC - Dirección de apoyo corporativo</t>
  </si>
  <si>
    <t>OCI - Oficina de control interno</t>
  </si>
  <si>
    <t>OAP - Oficina asesora de planeación</t>
  </si>
  <si>
    <t>OAJ - Oficina asesora jurídica</t>
  </si>
  <si>
    <t>OAI - Oficina asesora de informática</t>
  </si>
  <si>
    <t>DDP - Despacho de presidencia</t>
  </si>
  <si>
    <t>Promedio</t>
  </si>
  <si>
    <t>Acumulado</t>
  </si>
  <si>
    <t>Responsable_dependencia</t>
  </si>
  <si>
    <t>Responsable_cargo</t>
  </si>
  <si>
    <t>Nombre del indicador</t>
  </si>
  <si>
    <t>Descripción</t>
  </si>
  <si>
    <t>Identificador</t>
  </si>
  <si>
    <t>Tipo</t>
  </si>
  <si>
    <t>Atributo</t>
  </si>
  <si>
    <t>¿Es indicador estratégico?</t>
  </si>
  <si>
    <t>Tipo de proceso</t>
  </si>
  <si>
    <t>Revisado_por</t>
  </si>
  <si>
    <t>Aprobado_por</t>
  </si>
  <si>
    <t>Fuente de información</t>
  </si>
  <si>
    <t>Meta periódica</t>
  </si>
  <si>
    <t>Fórmula periódica</t>
  </si>
  <si>
    <t>Variable 1</t>
  </si>
  <si>
    <t>Variable 2</t>
  </si>
  <si>
    <t>Variable 3</t>
  </si>
  <si>
    <t>Variable 4</t>
  </si>
  <si>
    <t>Frecuencia de reporte</t>
  </si>
  <si>
    <t>Consolidación</t>
  </si>
  <si>
    <t>Cargo</t>
  </si>
  <si>
    <t>Dependencia</t>
  </si>
  <si>
    <t>Responsabilidades</t>
  </si>
  <si>
    <t>Valor crítico periódico</t>
  </si>
  <si>
    <t>Valor obtenido periódico</t>
  </si>
  <si>
    <t>Medición periódica</t>
  </si>
  <si>
    <t>Centralización</t>
  </si>
  <si>
    <t>Valor crítico para la vigencia</t>
  </si>
  <si>
    <t>Meta para la vigencia</t>
  </si>
  <si>
    <t>Valor obtenido para la vigencia</t>
  </si>
  <si>
    <t>Control de modificaciones</t>
  </si>
  <si>
    <t>Revisor</t>
  </si>
  <si>
    <t>Aprobador</t>
  </si>
  <si>
    <t>Medición para la vigencia:</t>
  </si>
  <si>
    <t>Variables y constantes</t>
  </si>
  <si>
    <t>Fuente_4</t>
  </si>
  <si>
    <t>Constante 1</t>
  </si>
  <si>
    <t>Constante 2</t>
  </si>
  <si>
    <t>Fecha:</t>
  </si>
  <si>
    <t>Versión:</t>
  </si>
  <si>
    <t>Código:</t>
  </si>
  <si>
    <t>Nombre del documento:</t>
  </si>
  <si>
    <t>F-SG-003</t>
  </si>
  <si>
    <t>Revisión y aprobación</t>
  </si>
  <si>
    <t>Perspectiva</t>
  </si>
  <si>
    <t>Del ciudadano</t>
  </si>
  <si>
    <t>Financiera</t>
  </si>
  <si>
    <t>Objetivos estratégicos</t>
  </si>
  <si>
    <t>Fortalecer la imagen y confianza institucional con el fin de ser el referente de la meritocracia en Colombia.</t>
  </si>
  <si>
    <t>Fortalecer la vigilancia que ejerce la CNSC respecto al cumplimiento de las normas de carrera.</t>
  </si>
  <si>
    <t>Implementar una estrategia interinstitucional de provisión y permanencia de los empleos en carrera administrativa</t>
  </si>
  <si>
    <t>Generar alianzas estratégicas para fortalecer la capacidad y autonomía de la CNSC.</t>
  </si>
  <si>
    <t>Fortalecer los recursos físicos, humanos, financieros y tecnológicos para mejorar la gestión de la CNSC.</t>
  </si>
  <si>
    <t>Implementar el sistema de gestión del conocimiento en la entidad.</t>
  </si>
  <si>
    <t>Procesos internos</t>
  </si>
  <si>
    <t>Aprendizaje y crecimiento</t>
  </si>
  <si>
    <t>Fecha</t>
  </si>
  <si>
    <t>Enlace_dependencia</t>
  </si>
  <si>
    <t>Enlace_cargo</t>
  </si>
  <si>
    <t>Parámetros de desempeño y comportamiento por vigencia</t>
  </si>
  <si>
    <t>Parámetros de desempeño y comportamiento por período</t>
  </si>
  <si>
    <t>Proyecto</t>
  </si>
  <si>
    <t>Programa</t>
  </si>
  <si>
    <t>Meta estratégica</t>
  </si>
  <si>
    <t>Objetivo estratégico</t>
  </si>
  <si>
    <t>Aprobado_mediante</t>
  </si>
  <si>
    <t>Mecanismo de aprobación</t>
  </si>
  <si>
    <t>SECCIÓN DE REPORTE</t>
  </si>
  <si>
    <t>Ficha del indicador</t>
  </si>
  <si>
    <t>Tablero de control de indicadores</t>
  </si>
  <si>
    <t>Mes I</t>
  </si>
  <si>
    <t>Mes V</t>
  </si>
  <si>
    <t>Mes VII</t>
  </si>
  <si>
    <t>Mes II
Bimestre I</t>
  </si>
  <si>
    <t>Mes IV
Bimestre II</t>
  </si>
  <si>
    <t>Mes VI
Bimestre III
Trimestre II
Semestre I</t>
  </si>
  <si>
    <t>Mes VIII
Bimestre IV</t>
  </si>
  <si>
    <t>Mes X
Bimestre V</t>
  </si>
  <si>
    <t>Mes XI</t>
  </si>
  <si>
    <t>Mes XII
Bimestre VI
Trimestre IV
Semestre II</t>
  </si>
  <si>
    <t>Períodos</t>
  </si>
  <si>
    <t>Mes III
Trimestre I</t>
  </si>
  <si>
    <t>Mes IX
Trimestre III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</si>
  <si>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</si>
  <si>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</si>
  <si>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</si>
  <si>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</si>
  <si>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</si>
  <si>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</si>
  <si>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</si>
  <si>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</si>
  <si>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</si>
  <si>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</si>
  <si>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</si>
  <si>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</si>
  <si>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Nombre de las variables y constantes</t>
  </si>
  <si>
    <t>Descripción de las variables y constantes</t>
  </si>
  <si>
    <t>Período_fórmula_enero</t>
  </si>
  <si>
    <t>Período_fórmula_febrero</t>
  </si>
  <si>
    <t>Período_fórmula_marzo</t>
  </si>
  <si>
    <t>Período_fórmula_abril</t>
  </si>
  <si>
    <t>Período_fórmula_mayo</t>
  </si>
  <si>
    <t>Período_fórmula_junio</t>
  </si>
  <si>
    <t>Período_fórmula_julio</t>
  </si>
  <si>
    <t>Período_fórmula_agosto</t>
  </si>
  <si>
    <t>Período_fórmula_septiembre</t>
  </si>
  <si>
    <t>Período_fórmula_octubre</t>
  </si>
  <si>
    <t>Período_fórmula_noviembre</t>
  </si>
  <si>
    <t>Período_fórmula_diciembre</t>
  </si>
  <si>
    <t>Período_valor-crítico_enero</t>
  </si>
  <si>
    <t>Período_valor-crítico_febrero</t>
  </si>
  <si>
    <t>Período_valor-crítico_marzo</t>
  </si>
  <si>
    <t>Período_valor-crítico_abril</t>
  </si>
  <si>
    <t>Período_valor-crítico_mayo</t>
  </si>
  <si>
    <t>Período_valor-crítico_junio</t>
  </si>
  <si>
    <t>Período_valor-crítico_julio</t>
  </si>
  <si>
    <t>Período_valor-crítico_agosto</t>
  </si>
  <si>
    <t>Período_valor-crítico_septiembre</t>
  </si>
  <si>
    <t>Período_valor-crítico_octubre</t>
  </si>
  <si>
    <t>Período_valor-crítico_noviembre</t>
  </si>
  <si>
    <t>Período_valor-crítico_diciembre</t>
  </si>
  <si>
    <t>Período_meta_enero</t>
  </si>
  <si>
    <t>Período_meta_febrero</t>
  </si>
  <si>
    <t>Período_meta_marzo</t>
  </si>
  <si>
    <t>Período_meta_abril</t>
  </si>
  <si>
    <t>Período_meta_mayo</t>
  </si>
  <si>
    <t>Período_meta_junio</t>
  </si>
  <si>
    <t>Período_meta_julio</t>
  </si>
  <si>
    <t>Período_meta_agosto</t>
  </si>
  <si>
    <t>Período_meta_septiembre</t>
  </si>
  <si>
    <t>Período_meta_octubre</t>
  </si>
  <si>
    <t>Período_meta_noviembre</t>
  </si>
  <si>
    <t>Período_meta_diciembre</t>
  </si>
  <si>
    <t>Período_valor-obtenido_enero</t>
  </si>
  <si>
    <t>Período_valor-obtenido_febrero</t>
  </si>
  <si>
    <t>Período_valor-obtenido_marzo</t>
  </si>
  <si>
    <t>Período_valor-obtenido_abril</t>
  </si>
  <si>
    <t>Período_valor-obtenido_mayo</t>
  </si>
  <si>
    <t>Período_valor-obtenido_junio</t>
  </si>
  <si>
    <t>Período_valor-obtenido_julio</t>
  </si>
  <si>
    <t>Período_valor-obtenido_agosto</t>
  </si>
  <si>
    <t>Período_valor-obtenido_septiembre</t>
  </si>
  <si>
    <t>Período_valor-obtenido_octubre</t>
  </si>
  <si>
    <t>Período_valor-obtenido_noviembre</t>
  </si>
  <si>
    <t>Período_valor-obtenido_diciembre</t>
  </si>
  <si>
    <t>Seguimiento a la ejecución del Plan Estratégico</t>
  </si>
  <si>
    <t xml:space="preserve">Determinar el avance de la ejecución del Plan Estratégico (cuatrienal) de la CNSC a partir del cumplimiento de las metas aprobadas por la Sala Plena. </t>
  </si>
  <si>
    <t>Eficacia</t>
  </si>
  <si>
    <t>Cumplimiento</t>
  </si>
  <si>
    <t>No</t>
  </si>
  <si>
    <t>Porcentaje</t>
  </si>
  <si>
    <t>Planeación institucional</t>
  </si>
  <si>
    <t>No aplica</t>
  </si>
  <si>
    <t>Metas cumplidas del plan.</t>
  </si>
  <si>
    <t>Metas del plan.</t>
  </si>
  <si>
    <t>Constante de escala porcentual</t>
  </si>
  <si>
    <t>Número de metas del Plan Estratégico Institucional que fueron cumplidas en el período.</t>
  </si>
  <si>
    <t>Número de metas formuladas en el Plan Estratégico Institucional.</t>
  </si>
  <si>
    <t>Sistema para la formulación y el seguimiento a la planeación institucional - SISCOM</t>
  </si>
  <si>
    <t>Jefe</t>
  </si>
  <si>
    <t>Oficina Asesora de Planeación</t>
  </si>
  <si>
    <t>Profesional especializado</t>
  </si>
  <si>
    <t>Seguimiento a la ejecución del Plan Operativo Anual</t>
  </si>
  <si>
    <t>Determinar el avance de la ejecución del Plan Operativo Anual de la CNSC, durante la vigencia del Plan.</t>
  </si>
  <si>
    <t>Eficiencia</t>
  </si>
  <si>
    <t>Actividades cumplidas en el período del plan</t>
  </si>
  <si>
    <t>Actividades programadas para el período del plan</t>
  </si>
  <si>
    <t>Número de actividades cumplidas en el período del plan</t>
  </si>
  <si>
    <t>Número de actividades programadas para el período del plan</t>
  </si>
  <si>
    <t>3.0</t>
  </si>
  <si>
    <t>F-SG-018</t>
  </si>
  <si>
    <t>1.0</t>
  </si>
  <si>
    <t>Genérica</t>
  </si>
  <si>
    <t xml:space="preserve">(No. De metas cumplidas del Plan Estratégico Institucional / No. De metas formuladas en el Plan Estratégico Institucional) * 100  </t>
  </si>
  <si>
    <t>(No. De actividades cumplidas en el período del Plan de Acción / No. De actividades programadas para el período del plan) * 100</t>
  </si>
  <si>
    <t>Actividades de divulgación</t>
  </si>
  <si>
    <t>Medir el cumplimiento de la divulgación de las   actividades ejercidas por la CNSC para el fotalecimiento de su Gestión Institucional</t>
  </si>
  <si>
    <t>Gestión de Comunicaciones</t>
  </si>
  <si>
    <t>Planeación Institucional</t>
  </si>
  <si>
    <t>Plan de Comunicaciones interno y externo.
Cronograma de actividades programadas en el período.</t>
  </si>
  <si>
    <t>Actividades de divulgación realizadas en el período</t>
  </si>
  <si>
    <t>Actividades de divulgación programadas en el Plan de Comunicaciones interno y externo</t>
  </si>
  <si>
    <t>Número de actividades de divulgación realizadas en el período</t>
  </si>
  <si>
    <t>Número de actividades de divulgación programadas en el Plan de Comunicaciones interno y externo</t>
  </si>
  <si>
    <t>(No. de actividades de divulgación realizadas en el período / No. total de de actividades de divulgación programadas en el Plan de Comunicaciones interno y externo) * 100</t>
  </si>
  <si>
    <t>Contratista - Asesor</t>
  </si>
  <si>
    <t>Contratista</t>
  </si>
  <si>
    <t>Presidencia - Gestión de Comunicaciones</t>
  </si>
  <si>
    <t>Cumplimiento plan de trabajo del SIG</t>
  </si>
  <si>
    <t>Evaluar el cumplimiento de las actividades programadas por el Sistema Integrado de Gestión</t>
  </si>
  <si>
    <t>Sistemas de Gestión</t>
  </si>
  <si>
    <t>Actividades ejecutadas</t>
  </si>
  <si>
    <t>Actividades planeadas</t>
  </si>
  <si>
    <t>Número de actividades ejecutadas</t>
  </si>
  <si>
    <t>Número de actividades planeadas</t>
  </si>
  <si>
    <t>Cronograma SIG</t>
  </si>
  <si>
    <t>(No. actividades ejecutadas / No. actividades planeadas) * 100%</t>
  </si>
  <si>
    <t>Cumplimiento capacitaciones SIG</t>
  </si>
  <si>
    <t>Medir el cumplimiento de las capacitaciones programadas por el SIG durante la vigencia</t>
  </si>
  <si>
    <t>Capacitaciones realizadas</t>
  </si>
  <si>
    <t>Capacitaciones programadas</t>
  </si>
  <si>
    <t>Número de capacitaciones realizadas</t>
  </si>
  <si>
    <t>Número de capacitaciones programadas</t>
  </si>
  <si>
    <t>Listas de asistencia</t>
  </si>
  <si>
    <t>Cronograma capacitaciones SIG</t>
  </si>
  <si>
    <t>(No. capacitaciones realizadas / No. total de capacitaciones programadas) * 100%</t>
  </si>
  <si>
    <t>Vacantes provistas</t>
  </si>
  <si>
    <t>Concurso de méritos</t>
  </si>
  <si>
    <t>Evaluar el número de vacantes con listas de elegibles según las necesidades presentadas por las Entidades</t>
  </si>
  <si>
    <t>Vacantes con listas de elegibles</t>
  </si>
  <si>
    <t>Vacantes programadas en la vigencia</t>
  </si>
  <si>
    <t>Número de vacantes con listas de elegibles</t>
  </si>
  <si>
    <t>Número de vacantes programadas en la vigencia</t>
  </si>
  <si>
    <t>Listas de elegibles
OPEC</t>
  </si>
  <si>
    <t>Despachos</t>
  </si>
  <si>
    <t>(No. de vacantes con lista de elegibles / No. de vacantes programadas) * 100</t>
  </si>
  <si>
    <t>Contratista - Gerente de convocatoria, a través del Asesor de despacho o Profesional especializado</t>
  </si>
  <si>
    <t>Determinar el cumplimiento de las etapas programadas dentro de las convocatorias</t>
  </si>
  <si>
    <t>Etapas ejecutadas según el cronograma</t>
  </si>
  <si>
    <t>Etapas programadas</t>
  </si>
  <si>
    <t>Número de etapas ejecutadas según el cronograma</t>
  </si>
  <si>
    <t>Número de etapas programadas</t>
  </si>
  <si>
    <t>(No. de etapas ejecutadas según el cronograma / No. Total de etapas programadas) * 100</t>
  </si>
  <si>
    <t xml:space="preserve">Cumplimiento en la programación de las etapas de la convocatorias </t>
  </si>
  <si>
    <t>Cronograma de convocatorias</t>
  </si>
  <si>
    <t xml:space="preserve">Vencimiento de términos en las acciones interpuestas a la CNSC </t>
  </si>
  <si>
    <t>Medir el cumplimiento de respuesta de la CNSC ante los recursos interpuestos</t>
  </si>
  <si>
    <t>Provisión de empleo público</t>
  </si>
  <si>
    <t>Derechos de Petición y Acciones de Tutela radicadas ante la CNSC</t>
  </si>
  <si>
    <t>Respuestas con radicados de salida a las acciones interpuestas</t>
  </si>
  <si>
    <t>Respuestas radicadas dentrol de los términos de ley</t>
  </si>
  <si>
    <t>Solicitudes radicadas</t>
  </si>
  <si>
    <t>Número de respuestas radicadas dentro de los términos de ley</t>
  </si>
  <si>
    <t>Número de solicitudes radicadas ante la CNSC</t>
  </si>
  <si>
    <t>Contratista o funcionario - Coordinador de provisión de empleo</t>
  </si>
  <si>
    <t>Dirección de Administración de Carrera Administrativa</t>
  </si>
  <si>
    <t>Director</t>
  </si>
  <si>
    <t>(No. de respuestas radicadas  dentro de los términos de ley / No. total de solicitudes radicadas) * 100</t>
  </si>
  <si>
    <t>Solicitudes de listas agotadas</t>
  </si>
  <si>
    <t>Identificar el número de vacantes sin proveer al finalizar la convocatoria</t>
  </si>
  <si>
    <t>Respuestas de listas agotadas</t>
  </si>
  <si>
    <t>Usos solicitados por las entidades</t>
  </si>
  <si>
    <t>Número de respuestas de listas agotadas</t>
  </si>
  <si>
    <t>Número de usos solicitados por las entidades</t>
  </si>
  <si>
    <t>Aplicativo BNLE</t>
  </si>
  <si>
    <t>(No. de respuestas de listas agotadas / No. total de  usos solicitados por las entidades) * 100</t>
  </si>
  <si>
    <t>Cumplimiento del cronograma de Eventos de capacitación en el Sistema Tipo de EDL</t>
  </si>
  <si>
    <t>Medir la eficacia de los eventos de capacitación en el Sistema Tipo de EDL</t>
  </si>
  <si>
    <t>Evaluación del Desempeño Laboral</t>
  </si>
  <si>
    <t>Eventos de capacitación en el Sistema Tipo de EDL realizados</t>
  </si>
  <si>
    <t>Eventos de capacitación en el Sistema Tipo de EDL programados</t>
  </si>
  <si>
    <t>Número de eventos de capacitación en el Sistema Tipo de EDL realizados</t>
  </si>
  <si>
    <t>Número de eventos de capacitación en el Sistema Tipo de EDL programados</t>
  </si>
  <si>
    <t>(No. de eventos de capacitación en el Sistema Tipo de EDL realizados / No. de eventos de capacitación en el Sistema Tipo de EDL programados) * 100</t>
  </si>
  <si>
    <t>Contratista o funcionario</t>
  </si>
  <si>
    <t>Cronograma de Eventos de Capacitación en el Sistema Tipo de EDL
Informes de Capacitación</t>
  </si>
  <si>
    <t>Medir la eficiencia en el acompañamiento a las entidades en sus propuestas de Sistemas Propios de Evaluación</t>
  </si>
  <si>
    <t>Porcentaje de asesorías a entidades sobre propuestas de SPEDL</t>
  </si>
  <si>
    <t>Asesorías prestadas en SPEDL</t>
  </si>
  <si>
    <t>Asesorías propuestas de SPEDL recibidas</t>
  </si>
  <si>
    <t>Número de asesorías prestadas en SPEDL</t>
  </si>
  <si>
    <t>Número de asesorías propuestas de SPEDL recibidas</t>
  </si>
  <si>
    <t>Solicitudes de aprobación de SPEDL radicadas</t>
  </si>
  <si>
    <t>Actas de Reunión de Asesorías</t>
  </si>
  <si>
    <t>(No. de asesorías prestadas en SPEDL / No. de asesorías propuestas de SPEDL recibidas) * 100</t>
  </si>
  <si>
    <t>IND-PCS-PI-001-0</t>
  </si>
  <si>
    <t>IND-PCS-PI-002-0</t>
  </si>
  <si>
    <t>IND-PCS-GC-001-0</t>
  </si>
  <si>
    <t>IND-PCS-SG-001-0</t>
  </si>
  <si>
    <t>IND-PCS-SG-002-0</t>
  </si>
  <si>
    <t>IND-PCS-CM-001-0</t>
  </si>
  <si>
    <t>IND-PCS-CM-002-0</t>
  </si>
  <si>
    <t>IND-PCS-PE-001-0</t>
  </si>
  <si>
    <t>IND-PCS-PE-002-0</t>
  </si>
  <si>
    <t>IND-PCS-ED-001-0</t>
  </si>
  <si>
    <t>IND-PCS-ED-002-0</t>
  </si>
  <si>
    <t>IND-PCS-RP-001-0</t>
  </si>
  <si>
    <t>Solicitudes tramitadas por el Grupo de Registro Público de Carrera</t>
  </si>
  <si>
    <t>Medir la eficiencia del Proceso de Registro Público  respecto a las solicitudes recibidas y tramitadas</t>
  </si>
  <si>
    <t>Registro Público de Carrera Administrativa</t>
  </si>
  <si>
    <t>Anotaciones efectivas</t>
  </si>
  <si>
    <t>Solicitudes recibidas en el trimestre</t>
  </si>
  <si>
    <t>Solicitudes pendientes del trimestre anterior</t>
  </si>
  <si>
    <t>Sistema Registro Público de Carrera Administrativa</t>
  </si>
  <si>
    <t>Contratista o funcionario - Coordinador Grupo de Registro Público de Carrera Administrativa</t>
  </si>
  <si>
    <t>(No. total de anotaciones efectivas / No. total de solicitudes recibidas en el trimestre + las pendientes del trimestre anterior) * 100%</t>
  </si>
  <si>
    <t>IND-PCS-RP-002-0</t>
  </si>
  <si>
    <t>Control de solicitudes devueltas</t>
  </si>
  <si>
    <t>Controlar el número  de solicitudes de anotación en el RPCA que son devueltas en el periodo</t>
  </si>
  <si>
    <t>Número de anotaciones efectivas</t>
  </si>
  <si>
    <t>Número de solicitudes recibidas en el trimestre</t>
  </si>
  <si>
    <t>Número de solicitudes recibidas en el trimestre anterior</t>
  </si>
  <si>
    <t>Devoluciones</t>
  </si>
  <si>
    <t>Número de devoluciones</t>
  </si>
  <si>
    <t>(No. de devoluciones / No. total de solicitudes recibidas en el trimestre + las pendientes del trimestre anterior) * 100%</t>
  </si>
  <si>
    <t>Criterios discutidos por la CNSC en Sala Plena de Comisionados</t>
  </si>
  <si>
    <t>Definir posición doctrinal sobre los temas objeto de discusión, por parte de la CNSC</t>
  </si>
  <si>
    <t>Doctrina</t>
  </si>
  <si>
    <t>Criterios discutidos</t>
  </si>
  <si>
    <t>Criterios programados para discusión</t>
  </si>
  <si>
    <t>Número de criterios discutidos</t>
  </si>
  <si>
    <t>Número de criterios programados para discusión</t>
  </si>
  <si>
    <t>Actas de sala</t>
  </si>
  <si>
    <t>Presidencia - ( Asignado ) Asesor jurídico</t>
  </si>
  <si>
    <t>( Asignado ) - Oficina Asesora Jurídida</t>
  </si>
  <si>
    <t>IND-PCS-DO-001-0</t>
  </si>
  <si>
    <t>Oficina Asesora Jurídica</t>
  </si>
  <si>
    <t>(No. de criterios discutidos/ No. criterios programados para discusión) * 100</t>
  </si>
  <si>
    <t>IND-PCS-VG-001-0</t>
  </si>
  <si>
    <t>Cumplimiento en la ejecución de jornadas de capacitación realizadas por la Dirección de Vigilancia de la CNSC</t>
  </si>
  <si>
    <t>Medir el cumplimiento en la ejecución de las jornadas programadas durante la vigencia</t>
  </si>
  <si>
    <t>Vigilancia de Carrera Administrativa</t>
  </si>
  <si>
    <t>Listas de Asistencia a las jornadas programadas.</t>
  </si>
  <si>
    <t>Comunicaciones de las jornadas programadas.</t>
  </si>
  <si>
    <t>Mes XII
Bimestre VI
Trimestre IV
Semestre II
Anual I</t>
  </si>
  <si>
    <t>(No. de talleres realizados /  No. de talleres programados) * 100</t>
  </si>
  <si>
    <t>Talleres realizados</t>
  </si>
  <si>
    <t>Talleres programados</t>
  </si>
  <si>
    <t>IND-PCS-VG-002-0</t>
  </si>
  <si>
    <t>Cumplimiento en la ejecución de jornadas de capacitación realizadas por el Despacho 1 de la CNSC.</t>
  </si>
  <si>
    <t>Dirección de Vigilancia de Carrera Administrativa</t>
  </si>
  <si>
    <t>Número de talleres realizados por el Despacho 1</t>
  </si>
  <si>
    <t>Número de talleres programados para el Despacho 1</t>
  </si>
  <si>
    <t>Número de talleres realizados por la Dirección de Vigilancia de Carrera Administrativa</t>
  </si>
  <si>
    <t>Número de talleres programados para la Dirección de Vigilancia de Carrera Administrativa</t>
  </si>
  <si>
    <t>Asesor o funcionario designado</t>
  </si>
  <si>
    <t>Despacho 1</t>
  </si>
  <si>
    <t>IND-PCS-VG-003-0</t>
  </si>
  <si>
    <t>Cumplimiento en la ejecución de jornadas de capacitación realizadas por el Despacho 2 de la CNSC.</t>
  </si>
  <si>
    <t>Número de talleres realizados por el Despacho 2</t>
  </si>
  <si>
    <t>Número de talleres programados para el Despacho 2</t>
  </si>
  <si>
    <t>Despacho 2</t>
  </si>
  <si>
    <t>IND-PCS-VG-004-0</t>
  </si>
  <si>
    <t>Número de talleres realizados por el Despacho 3</t>
  </si>
  <si>
    <t>Número de talleres programados para el Despacho 3</t>
  </si>
  <si>
    <t>Despacho 3</t>
  </si>
  <si>
    <t>IND-PCS-VG-005-0</t>
  </si>
  <si>
    <t>Atención y trámite de las reclamaciones en segunda instancia improcedentes, en los asuntos de competencia de la CNSC</t>
  </si>
  <si>
    <t>Cumplimiento en la ejecución de jornadas de capacitación realizadas por el Despacho 3 de la CNSC</t>
  </si>
  <si>
    <t>Oportunidad</t>
  </si>
  <si>
    <t>Días</t>
  </si>
  <si>
    <t>Días en que tramita y resuelve una reclamación en segunda instancia improcedente,  a partir que se cuente con la información completa</t>
  </si>
  <si>
    <t>Días en que se reciben las reclamaciones en segunda instancia improcedentes</t>
  </si>
  <si>
    <t>Respuesta a reclamaciones en segunda instancia improcedentes
(Base de datos  Vigilancia)</t>
  </si>
  <si>
    <t>Reclamaciones en segunda instancia improcedentes radicadas en la CNSC.</t>
  </si>
  <si>
    <t>Medir el tiempo de respuesta  a las reclamaciones improcedentes en segunda instancia que son remitidas a la  CNSC</t>
  </si>
  <si>
    <t>(Promedio de días en que tramita y resuelve una reclamación en segunda instancia improcedente,  a partir que se cuente con la información completa / Promedio de días en que se reciben las reclamaciones en segunda instancia improcedentes)</t>
  </si>
  <si>
    <t>IND-PCS-VG-006-0</t>
  </si>
  <si>
    <t>(Promedio de días en que tramita y resuelve una reclamación en segunda instancia procedente por parte del Despacho 1, a partir que se cuente con la información completa / Promedio de días en que se reciben las reclamaciones en segunda instancia procedentes)</t>
  </si>
  <si>
    <t>Atención y trámite de las reclamaciones en segunda instancia procedentes, en los asuntos de competencia de la CNSC</t>
  </si>
  <si>
    <t>Medir el tiempo de respuesta  a las reclamaciones procedentes  en segunda instancia que son remitidas a la  CNSC</t>
  </si>
  <si>
    <t>Días en que tramita y resuelve una reclamación en segunda instancia procedente por parte del Despacho 1, a partir que se cuente con la información completa</t>
  </si>
  <si>
    <t>Promedio de días en que tramita y resuelve una reclamación en segunda instancia improcedente,  a partir que se cuente con la información completa</t>
  </si>
  <si>
    <t>Promedio de días en que se reciben las reclamaciones en segunda instancia improcedentes</t>
  </si>
  <si>
    <t>Promedio de días en que tramita y resuelve una reclamación en segunda instancia procedente por parte del Despacho 1, a partir que se cuente con la información completa</t>
  </si>
  <si>
    <t>Promedio de días en que se reciben las reclamaciones en segunda instancia procedentes</t>
  </si>
  <si>
    <t>Días en que se reciben las reclamaciones en segunda instancia procedentes</t>
  </si>
  <si>
    <t>IND-PCS-VG-007-0</t>
  </si>
  <si>
    <t>Promedio de días en que tramita y resuelve una reclamación en segunda instancia procedente por parte del Despacho 2, a partir que se cuente con la información completa</t>
  </si>
  <si>
    <t>Días en que tramita y resuelve una reclamación en segunda instancia procedente por parte del Despacho 2, a partir que se cuente con la información completa</t>
  </si>
  <si>
    <t>(Promedio de días en que tramita y resuelve una reclamación en segunda instancia procedente por parte del Despacho 2, a partir que se cuente con la información completa / Promedio de días en que se reciben las reclamaciones en segunda instancia procedentes)</t>
  </si>
  <si>
    <t>IND-PCS-VG-008-0</t>
  </si>
  <si>
    <t>Días en que tramita y resuelve una reclamación en segunda instancia procedente por parte del Despacho 3, a partir que se cuente con la información completa</t>
  </si>
  <si>
    <t>Promedio de días en que tramita y resuelve una reclamación en segunda instancia procedente por parte del Despacho 3, a partir que se cuente con la información completa</t>
  </si>
  <si>
    <t>(Promedio de días en que tramita y resuelve una reclamación en segunda instancia procedente por parte del Despacho 3, a partir que se cuente con la información completa / Promedio de días en que se reciben las reclamaciones en segunda instancia procedentes)</t>
  </si>
  <si>
    <t>IND-PCS-VG-009-0</t>
  </si>
  <si>
    <t>Días promedio para tramitar una queja</t>
  </si>
  <si>
    <t>Medir el tiempo promedio de respuesta desde el momento de llegada de una queja</t>
  </si>
  <si>
    <t>(Promedio de días en que se valora y tramita una queja / Promedio de días en que se reciben las quejas)</t>
  </si>
  <si>
    <t>Días en que se valora y tramita una queja</t>
  </si>
  <si>
    <t>Días en que se reciben las quejas</t>
  </si>
  <si>
    <t>Promedio de días en que se valora y tramita una queja</t>
  </si>
  <si>
    <t>Quejas radicadas</t>
  </si>
  <si>
    <t>Quejas valoradas y tramitadas (Base de datos Vigilancia)</t>
  </si>
  <si>
    <t>Promedio de días en que se reciben las quejas</t>
  </si>
  <si>
    <t>IND-PCS-CD-001-0</t>
  </si>
  <si>
    <t>Prevenir la comisión de conductas disciplinables por parte de los servidores públicos de la CNSC</t>
  </si>
  <si>
    <t>Medir el cumplimiento de las campañas preventivas del proyecto de gestión</t>
  </si>
  <si>
    <t>Control Interno Disciplinario</t>
  </si>
  <si>
    <t>(No. de campañas preventivas realizadas / No. de campañas preventivas programadas) * 100</t>
  </si>
  <si>
    <t>Constante de escala procentual</t>
  </si>
  <si>
    <t>Campañas preventivas realizadas</t>
  </si>
  <si>
    <t>Campañas preventivas programadas</t>
  </si>
  <si>
    <t>Número de campañas preventivas realizadas</t>
  </si>
  <si>
    <t>Número de campañas preventivas programadas</t>
  </si>
  <si>
    <t>Proyecto de Gestión de fortalecimiento para la prevención de  faltas disciplinarias y actos de corrupción al interior de la CNSC</t>
  </si>
  <si>
    <t>Secretario General</t>
  </si>
  <si>
    <t>Secretaría General</t>
  </si>
  <si>
    <t>IND-PCS-CD-002-0</t>
  </si>
  <si>
    <t>Cumplimiento de los términos de indagación preliminar</t>
  </si>
  <si>
    <t>Determinar el nivel de cumplimiento en la etapa de indagación preliminar</t>
  </si>
  <si>
    <t>(No. de indagaciones preliminares adelantadas en un lapso menor o igual a 6 meses  / No. total de indagaciones preliminar )* 100</t>
  </si>
  <si>
    <t>Indagaciones preliminares adelantadas</t>
  </si>
  <si>
    <t>Número de indagaciones preliminares adelantadas en un lapso menor o igual a 6 meses</t>
  </si>
  <si>
    <t>Indagaciones preliminares</t>
  </si>
  <si>
    <t>Número total de indagaciones preliminares</t>
  </si>
  <si>
    <t>IND-PCS-CD-003-0</t>
  </si>
  <si>
    <t>Determinar el nivel de cumplimiento en la etapa de  investigación disciplinaria</t>
  </si>
  <si>
    <t>Cumplimiento de los términos de investigación preliminar</t>
  </si>
  <si>
    <t>Investigaciones disciplinarias</t>
  </si>
  <si>
    <t>(No. de  investigaciones disciplinarias adelantadas en un lapso igual o menor 12 meses  / No. total de investigaciones disciplinarias) * 100</t>
  </si>
  <si>
    <t xml:space="preserve">Número de investigaciones disciplinarias adelantadas en un lapso igual o menor 12 meses </t>
  </si>
  <si>
    <t>Investigaciones preliminares adelantadas</t>
  </si>
  <si>
    <t>Número total de investigaciones disciplinarias</t>
  </si>
  <si>
    <t>Cumplimiento en la apertura de quejas recibidas</t>
  </si>
  <si>
    <t>IND-PCS-CD-004-0</t>
  </si>
  <si>
    <t>Determinar el nivel de cumplimiento en la apertura de las quejas recibidas</t>
  </si>
  <si>
    <t>(No. de quejas aperturadas / No. de quejas recibidas) * 100</t>
  </si>
  <si>
    <t>Quejas aperturadas</t>
  </si>
  <si>
    <t>Quejas recibidas</t>
  </si>
  <si>
    <t>Número de quejas aperturadas</t>
  </si>
  <si>
    <t>Número de quejas recibidas</t>
  </si>
  <si>
    <t>Procesos con apertura                                                                                                                      Quejas Recibidas</t>
  </si>
  <si>
    <t>IND-PCS-AT-001-0</t>
  </si>
  <si>
    <t>Cumplimiento del plan de bienestar social e incentivos de la vigencia</t>
  </si>
  <si>
    <t>Mide el avance en la ejecución del plan de bienestar social e incentivos</t>
  </si>
  <si>
    <t>Administración y Desarrollo del Talento Humano</t>
  </si>
  <si>
    <t>(No. de actividades desarrolladas en el trimestre/No.de actividades programadas para el trimestre) *100</t>
  </si>
  <si>
    <t>Actividades desarrolladas en el trimestre</t>
  </si>
  <si>
    <t>Actividades programadas para el trimestre</t>
  </si>
  <si>
    <t>Número de actividades desarrolladas en el trimestre</t>
  </si>
  <si>
    <t>Número de actividades programadas para el trimestre</t>
  </si>
  <si>
    <t>Plan de bienestar social e incentivos</t>
  </si>
  <si>
    <t>Dirección de Apoyo Corporativo</t>
  </si>
  <si>
    <t>IND-PCS-AT-002-0</t>
  </si>
  <si>
    <t>Cumplimiento del Plan Institucional de Capacitación, PIC, de la vigencia</t>
  </si>
  <si>
    <t>Mide el avance en la ejecución del PIC de la vigencia</t>
  </si>
  <si>
    <t>(No. de capacitaciones efectuadas en el trimestre/No. de capacitaciones programadas para el trimestre)*100</t>
  </si>
  <si>
    <t>Capacitaciones efectuadas</t>
  </si>
  <si>
    <t>Número de capacitaciones efectuadas en el trimestre</t>
  </si>
  <si>
    <t>Número de capacitaciones programadas para el trimestre</t>
  </si>
  <si>
    <t>IND-PCS-AU-002-0</t>
  </si>
  <si>
    <t>Respuesta a PQR fuera de término</t>
  </si>
  <si>
    <t>Cobertura</t>
  </si>
  <si>
    <t>Medir el cumplimiento de respuesta en término de la CNSC ante las peticiones, quejas y reclamos interpuestas al Grupo de PQR y Orientación al Ciudadano</t>
  </si>
  <si>
    <t>Atención al ciudadano y notificaciones</t>
  </si>
  <si>
    <t>PQR fuera de término</t>
  </si>
  <si>
    <t>PQR recibidas</t>
  </si>
  <si>
    <t>PQR en trámite</t>
  </si>
  <si>
    <t>Número de PQR fuera de término</t>
  </si>
  <si>
    <t>Número total de PQR recibidas</t>
  </si>
  <si>
    <t>Número de PQRs en trámite</t>
  </si>
  <si>
    <t>(No.de PQR fuera de término) /( No. Total de PQR recibidas - PQR en trámite ) * 100</t>
  </si>
  <si>
    <t xml:space="preserve">
Respuestas relacionadas en el aplicativo</t>
  </si>
  <si>
    <t>Peticiones, quejas y reclamos radicados en los aplicativo</t>
  </si>
  <si>
    <t>Coordinador Grupo de Atención a PQR y Orientación al Ciudadano</t>
  </si>
  <si>
    <t>IND-PCS-AU-001-0</t>
  </si>
  <si>
    <t>Eficiencia en la atención telefónica</t>
  </si>
  <si>
    <t>Medir el cumplimiento de respuesta a las llamadas entrantes a las líneas de Atención al Usuario</t>
  </si>
  <si>
    <t>Llamadas entrantes registradas</t>
  </si>
  <si>
    <t>Llamadas realizadas a ciudadanos</t>
  </si>
  <si>
    <t>Total de llamadas</t>
  </si>
  <si>
    <t>Número total de llamadas</t>
  </si>
  <si>
    <t>Número de llamadas entrantes registradas</t>
  </si>
  <si>
    <t>Número de llamadas realizadas a ciudadanos</t>
  </si>
  <si>
    <t>(No.de llamadas entrantes registradas - No de llamadas realizadas a ciudadanos) / No. De total de llamadas) * 100</t>
  </si>
  <si>
    <t>Reportes llamadas entrantes de los equipos de Telefonía</t>
  </si>
  <si>
    <t xml:space="preserve">
Reporte de llamadas contestadas 
Reporte de llamadas abandonadas</t>
  </si>
  <si>
    <t>IND-PCS-IT-001-0</t>
  </si>
  <si>
    <t>Porcentaje de actualización del Inventario</t>
  </si>
  <si>
    <t>Inventario físico</t>
  </si>
  <si>
    <t>Inventario teórico</t>
  </si>
  <si>
    <t>Formato toma física de inventarios</t>
  </si>
  <si>
    <t>Mide el porcentaje  de verificación del estado de los bienes de la CNSC</t>
  </si>
  <si>
    <t>Técnico administrativo</t>
  </si>
  <si>
    <t>Correo electrónico</t>
  </si>
  <si>
    <t>IND-PCS-IT-002-0</t>
  </si>
  <si>
    <t xml:space="preserve">Porcentaje de ejecución del Plan de Adquisiciones </t>
  </si>
  <si>
    <t>Mide el porcentaje de ejecución, por semestre, del Plan Anual de Adquisiciones de la CNSC</t>
  </si>
  <si>
    <t>Profesional especializado o contratista</t>
  </si>
  <si>
    <t>Valor ejecutado del Plan de Adquisiciones del primer semestre</t>
  </si>
  <si>
    <t>Valor ejecutado del Plan de Adquisiciones</t>
  </si>
  <si>
    <t>Valor programado a ejecutar</t>
  </si>
  <si>
    <t>Valor programado a ejecutar anual</t>
  </si>
  <si>
    <t xml:space="preserve">Plan Anual de Adquisiciones </t>
  </si>
  <si>
    <t>Infraestructura</t>
  </si>
  <si>
    <t>Valor ejecutado del Plan de Adquisiciones del primer semestre / Valor programado a ejecutar anual* 100</t>
  </si>
  <si>
    <t>Valor ejecutado del Plan de Adquisiciones del segundo semestre / Valor programado a ejecutar anual* 100</t>
  </si>
  <si>
    <t>Suscripción de contratos a partir de estudios y documentos previos</t>
  </si>
  <si>
    <t xml:space="preserve">Determinar los procesos de contratación iniciados por la Comisión </t>
  </si>
  <si>
    <t>Contratación</t>
  </si>
  <si>
    <t>IND-PCS-CT-002-0</t>
  </si>
  <si>
    <t>Contratos suscritos</t>
  </si>
  <si>
    <t>Estudios y documentos previos recibidos por la OAJ</t>
  </si>
  <si>
    <t>Estudios previos analizados que no se convirtieron en contratos por desistimiento de firma</t>
  </si>
  <si>
    <t>Número de contratos suscritos</t>
  </si>
  <si>
    <t>Número de estudios y documentos previos recibidos por la OAJ</t>
  </si>
  <si>
    <t>[Número de contratos suscritos / (número estudios y documentos previos recibidos por la OAJ - número de estudios previos analizados que no se convirtieron en contratos por desistimiento de firma)]*100</t>
  </si>
  <si>
    <t>Número de estudios previos analizados que no se convirtieron en contratos por desistimiento de firma</t>
  </si>
  <si>
    <t>Técnico administrativo o Profesional especializado</t>
  </si>
  <si>
    <t>Asesor Jurídico</t>
  </si>
  <si>
    <t>Estudios y documentos previos recibidos por la  Oficina Jurídica en el periodo</t>
  </si>
  <si>
    <t>Reporte SECOP</t>
  </si>
  <si>
    <t>Profesional especializado
Técnico administrativo</t>
  </si>
  <si>
    <t>IND-PCS-CT-001-0</t>
  </si>
  <si>
    <t>Contratos legalizados por la CNSC</t>
  </si>
  <si>
    <t>Determinar el estado de legalización de los contratos adjudicados por la CNSC</t>
  </si>
  <si>
    <t>Contratos publicados en el SECOP</t>
  </si>
  <si>
    <t>Número de contratos publicados en el SECOP</t>
  </si>
  <si>
    <t>Número de contratos suscritos por la CNSC en el período</t>
  </si>
  <si>
    <t>Contratos suscritos por la CNSC en el periodo</t>
  </si>
  <si>
    <t>(No. contratos publicados en el SECOP / No. contratos suscritos por la CNSC en el periodo) * 100</t>
  </si>
  <si>
    <t>IND-PCS-CT-003-0</t>
  </si>
  <si>
    <t>Contratos terminados y/o liquidados por la CNSC</t>
  </si>
  <si>
    <t>Determinar el estado de la liquidación de los contratos celebrados por la CNSC</t>
  </si>
  <si>
    <t>Contratos terminados y/o liquidados en el SECOP</t>
  </si>
  <si>
    <t>Contratos terminados y/o liquidados de la vigencia anterior</t>
  </si>
  <si>
    <t>Número de contratos terminados y/o liquidados en el SECOP</t>
  </si>
  <si>
    <t>Número de contratos terminados y/o liquidados de la vigencia anterior</t>
  </si>
  <si>
    <t>(No. contratos terminados y/o liquidados en el SECOP / No. contratos terminados y/o liquidados de la vigencia anterior) * 100</t>
  </si>
  <si>
    <t>Contratos terminados</t>
  </si>
  <si>
    <t>Contratos a los que se aplica la Ley Anti-trámite (Dec. 019 de 2012)</t>
  </si>
  <si>
    <t>Distribución acertada de las comunicaciones oficiales recibidas</t>
  </si>
  <si>
    <t>IND-PCS-GD-001-1</t>
  </si>
  <si>
    <t>Medir el acierto en la distribución de las comunicaciones oficiales recibidas</t>
  </si>
  <si>
    <t>Cumplimiento / Gestión</t>
  </si>
  <si>
    <t>Gestión Documental</t>
  </si>
  <si>
    <t>Aplicativo Orfeo</t>
  </si>
  <si>
    <t>(No. de comunicaciones oficiales devueltas a gestión documental / No. total de las comunicaciones oficiales radicadas) * 100</t>
  </si>
  <si>
    <t>Comunicaciones oficiales devueltas a gestión documental</t>
  </si>
  <si>
    <t>Comunicaciones oficiales radicadas</t>
  </si>
  <si>
    <t>Número de comunicaciones oficiales devueltas a gestión documental</t>
  </si>
  <si>
    <t>Número de comunicaciones oficiales radicadas</t>
  </si>
  <si>
    <t>IND-PCS-GD-002-1</t>
  </si>
  <si>
    <t>Manejo del SGDEA Orfeo</t>
  </si>
  <si>
    <t>Medir el conocimiento y uso apropiado de la herramienta informática de gestión documental por parte de los funcionarios de la CNSC</t>
  </si>
  <si>
    <t>Funcionarios con manejo eficaz del SGDEA</t>
  </si>
  <si>
    <t>Funcionarios evaluados</t>
  </si>
  <si>
    <t>Número de funcionarios con manejo eficaz del SGDEA</t>
  </si>
  <si>
    <t>Número total de funcionarios evaluados</t>
  </si>
  <si>
    <t>(No. de  funcionarios con el manejo eficaz del SGDE / No. total de funcionarios evaluados) * 100</t>
  </si>
  <si>
    <t>Formulario de evaluación de conocimiento</t>
  </si>
  <si>
    <t>Eficiencia en correo certificado</t>
  </si>
  <si>
    <t>Cuantificar el porcentaje de entregas oportunas de los envíos que efectúa la CNSC</t>
  </si>
  <si>
    <t>IND-PCS-GD-003-1</t>
  </si>
  <si>
    <t>Aplicativo SIPOST</t>
  </si>
  <si>
    <t>(No. de entregas oportunas de correspondencia / (No. total de envíos de correspondencia) * 100</t>
  </si>
  <si>
    <t>Entregas oportunas de correspondencia</t>
  </si>
  <si>
    <t>Envíos de correspondencia</t>
  </si>
  <si>
    <t>Número de entregas oportunas de correspondencia</t>
  </si>
  <si>
    <t>Número total de envíos de correspondencia</t>
  </si>
  <si>
    <t>IND-PCS-CB-001-0</t>
  </si>
  <si>
    <t>Elaboración, presentación y publicación de los Estados Financieros</t>
  </si>
  <si>
    <t>Verificar que los Estados financieros de la CNSC, sean elaborados, presentados y publicados en las fechas establecidas</t>
  </si>
  <si>
    <t>Oportunidad / Gestión</t>
  </si>
  <si>
    <t>Gestión Contable</t>
  </si>
  <si>
    <t>Pagina Web CNSC</t>
  </si>
  <si>
    <t>(Estados financieros elaborados, presentados y publicados en el tiempo establecido / Total estados financieros por elaborar y presentar) * 100</t>
  </si>
  <si>
    <t>Estados financieros elaborados, presentados y publicados en el tiempo establecido</t>
  </si>
  <si>
    <t>Estados financieros por elaborar y presentar</t>
  </si>
  <si>
    <t>Número de estados financieros elaborados, presentados y publicados en el tiempo establecido</t>
  </si>
  <si>
    <t>Número total de estados financieros por elaborar y presentar</t>
  </si>
  <si>
    <t>Contador</t>
  </si>
  <si>
    <t>IND-PCS-CB-002-0</t>
  </si>
  <si>
    <t xml:space="preserve">Gestión de Cartera </t>
  </si>
  <si>
    <t>Medir la eficiencia en la gestión de cartera de la Comisión</t>
  </si>
  <si>
    <t>(Valor total  recaudado en el trimestre / Total saldo cartera del trimestre) * 100</t>
  </si>
  <si>
    <t>Saldo de cartera</t>
  </si>
  <si>
    <t>Valor total recaudado en el trimestre</t>
  </si>
  <si>
    <t>Saldo total de cartera del trimestre</t>
  </si>
  <si>
    <t>Saldos  Aplicativo Pradma</t>
  </si>
  <si>
    <t>Valor recaudado</t>
  </si>
  <si>
    <t xml:space="preserve">Ejecución Presupuestal de Gastos de Funcionamiento </t>
  </si>
  <si>
    <t>(Valor de la obligación presupuestal en gastos de funcionamiento / Valor total del presupuesto de funcionamiento asignado a la CNSC) * 100</t>
  </si>
  <si>
    <t>Medir la eficiencia en la ejecución presupuestal de los gastos de funcionamiento de la CNSC</t>
  </si>
  <si>
    <t>Acumulado período a período</t>
  </si>
  <si>
    <t>Técnico de presupuesto</t>
  </si>
  <si>
    <t>Aplicativo Pradma
SIIF Nación</t>
  </si>
  <si>
    <t>Obligación presupuestal en gastos de funcionamiento</t>
  </si>
  <si>
    <t>Presupuesto de funcionamiento asignado a la CNSC</t>
  </si>
  <si>
    <t>Valor de la obligación presupuestal en gastos de funcionamiento</t>
  </si>
  <si>
    <t>Valor total del presupuesto de funcionamiento asignado a la CNSC</t>
  </si>
  <si>
    <t>Reunión</t>
  </si>
  <si>
    <t>Gestión Financiera</t>
  </si>
  <si>
    <t>Ejecución Presupuestal de Gastos de Inversión</t>
  </si>
  <si>
    <t>Medir la eficiencia en la ejecución presupuestal de los gastos de inversión de la CNSC</t>
  </si>
  <si>
    <t>(Valor de la obligación presupuestal en gastos de inversión  / Valor total de inversión indicado en el presupuesto aforado de la Comisión) * 100</t>
  </si>
  <si>
    <t>Obligación presupuestal en gastos de inversión</t>
  </si>
  <si>
    <t>Valor de inversión</t>
  </si>
  <si>
    <t>Valor total de inversión indicado en el presupuesto aforado de la Comisión</t>
  </si>
  <si>
    <t>Valor de la obligación presupuestal en gastos de inversión</t>
  </si>
  <si>
    <t>[(Valor de la obligación presupuestal en gastos de inversión  / Valor total de inversión indicado en el presupuesto aforado de la Comisión) * 100] + Valor del indicador obtenido para el período anterior</t>
  </si>
  <si>
    <t>[(Valor de la obligación presupuestal en gastos de funcionamiento / Valor total del presupuesto de funcionamiento asignado a la CNSC) * 100] + Valor del indicador obtenido para el período anterior</t>
  </si>
  <si>
    <t>IND-PCS-GF-002-1</t>
  </si>
  <si>
    <t>IND-PCS-GF-001-1</t>
  </si>
  <si>
    <t>IND-PCS-GF-003-1</t>
  </si>
  <si>
    <t>Gestión de Recaudo de Entidades</t>
  </si>
  <si>
    <t>(Ingresos recaudados por convocatorias en ejecución  / Valor total de los actos administrativos que fijan los costos de las convocatorias en ejecución) * 100</t>
  </si>
  <si>
    <t>Ingresos recaudados por convocatorias en ejecución</t>
  </si>
  <si>
    <t>Total de ingresos recaudados por convocatorias en ejecución</t>
  </si>
  <si>
    <t>Valor de actos administrativos</t>
  </si>
  <si>
    <t>Valor total de los actos administrativos que fijan los costos de las convocatorias en ejecución</t>
  </si>
  <si>
    <t xml:space="preserve">Medir la eficacia en el recaudo de los ingresos presupuestados de la Comisión </t>
  </si>
  <si>
    <t>IND-PCS-RT-001-0</t>
  </si>
  <si>
    <t>Porcentaje de renovación de equipos</t>
  </si>
  <si>
    <t>(No. De procesos de renovacion adelantados / No. total de procesos de renovación) * 100</t>
  </si>
  <si>
    <t>Gestión de Recursos Tecnológicos</t>
  </si>
  <si>
    <t>Establecer el numero de procesos de contratacion de  renovacion tecnologica adelantados  durante la vigencia</t>
  </si>
  <si>
    <t>Oficina Asesora de Informática</t>
  </si>
  <si>
    <t>Funcionario o contratista designado</t>
  </si>
  <si>
    <t>Procesos de renovación adelantados</t>
  </si>
  <si>
    <t>Número de procesos de renovación adelantados</t>
  </si>
  <si>
    <t>Procesos de renovación</t>
  </si>
  <si>
    <t>Número total de procesos de renovación programados</t>
  </si>
  <si>
    <t>Plan de Compras</t>
  </si>
  <si>
    <t>IND-PCS-RT-002-0</t>
  </si>
  <si>
    <t>Nivel de satisfacción del usuario final</t>
  </si>
  <si>
    <t>Establece el nivel de satisfacción de los usuarios internos</t>
  </si>
  <si>
    <t>Unidades</t>
  </si>
  <si>
    <t>Calificaciones</t>
  </si>
  <si>
    <t>Encuestas diligenciadas</t>
  </si>
  <si>
    <t>Sumatoria calificaciones</t>
  </si>
  <si>
    <t>Número total de encuestas diligenciadas</t>
  </si>
  <si>
    <t>Sumatoria calificaciones / No. total de encuestasdiligenciadas</t>
  </si>
  <si>
    <t>IND-PCS-TI-001-0</t>
  </si>
  <si>
    <t>Estrategia GEL en operación</t>
  </si>
  <si>
    <t>Desarrollar los Componentes de la Estrategia de Gobierno en Línea programados para la vigencia</t>
  </si>
  <si>
    <t>Gestión de Tecnologías de la Información</t>
  </si>
  <si>
    <t>(No. de lineamientos implementados / No. total de lineamientos del componente programados para la vigencia) * 100</t>
  </si>
  <si>
    <t>Lineamientos implementados</t>
  </si>
  <si>
    <t>Número de lineamientos implementados</t>
  </si>
  <si>
    <t>Número total de lineamientos del componente programados para la vigencia</t>
  </si>
  <si>
    <t>Lineamientos del componente programados</t>
  </si>
  <si>
    <t>Plan de trabajo SGSI</t>
  </si>
  <si>
    <t>IND-PCS-TI-002-0</t>
  </si>
  <si>
    <t>Desarrollo de nuevos módulos</t>
  </si>
  <si>
    <t>Implementar los Sistemas de Información tácticos y estratégicos  que mejoren la productividad, el cumplimiento de los objetivos estratégicos de la Entidad y el nivel de satisfacción del ciudadano</t>
  </si>
  <si>
    <t>(No. de modulos y/o aplicaciones en operación / No. total de modulos o aplicaciones definidas)*100</t>
  </si>
  <si>
    <t>Módulos y/o aplicaciones en operación</t>
  </si>
  <si>
    <t>Número de módulos  y/o aplicaciones en operación</t>
  </si>
  <si>
    <t>(No. de módulos y/o aplicaciones en operación / No. total de módulos o aplicaciones definidas)*100</t>
  </si>
  <si>
    <t>Número total de módulos o aplicaciones definidas</t>
  </si>
  <si>
    <t>Módulos o aplicaciones definidas</t>
  </si>
  <si>
    <t>Planes de trabajo evolución de los sistemas de información</t>
  </si>
  <si>
    <t>IND-PCS-RL-001-0</t>
  </si>
  <si>
    <t>Solicitudes de conciliación atendidas</t>
  </si>
  <si>
    <t>Atender las solicitudes de conciliación con citación que lleguen a la CNSC</t>
  </si>
  <si>
    <t>Solicitudes de conciliación llevadas a comité</t>
  </si>
  <si>
    <t>Número de solicitudes de conciliación llevadas a Comité en el trimestre</t>
  </si>
  <si>
    <t>Solicitudes con citación a audiencia</t>
  </si>
  <si>
    <t>Número total de solicitudes con citación a audiencia</t>
  </si>
  <si>
    <t>(No. de solicitudes de conciliación llevadas a comité en el trimestre / No. Total de solicitudes con citación a audiencia) * 100</t>
  </si>
  <si>
    <t>Representación Judicial y Extrajudicial</t>
  </si>
  <si>
    <t>Solicitudes Conciliaciones  y Citaciones Procuraduría allegadas a la CNSC en físico</t>
  </si>
  <si>
    <t>Orfeo, Base de datos del Grupo.
Conciliaciones de respuesta radicadas en el aplicativo de Gestión Documental</t>
  </si>
  <si>
    <t>Profesional especializado designado</t>
  </si>
  <si>
    <t>IND-PCS-RL-002-0</t>
  </si>
  <si>
    <t>Ahorro en las  conciliaciones</t>
  </si>
  <si>
    <t>Medir la gestión de la defensa judicial de la CNSC en cuanto a las pretensiones de los procesos y la respuesta a las solicitudes de conciliación</t>
  </si>
  <si>
    <t>(100% - (Monto de  las pretensiones conciliadas en el trimestre / Monto de las pretensiones del trimestre)) * 100%</t>
  </si>
  <si>
    <t>Monto de las pretensiones conciliadas</t>
  </si>
  <si>
    <t>Monto de las pretensiones conciliadas en el trimestre</t>
  </si>
  <si>
    <t>Monto de las pretenciones</t>
  </si>
  <si>
    <t>Monto de las pretensiones del trimestre</t>
  </si>
  <si>
    <t>Suma de los valores de las solicitudes que pretenden los solicitantes</t>
  </si>
  <si>
    <t>Suma de los valores conciliados en el trimestre</t>
  </si>
  <si>
    <t>IND-PCS-ES-001-0</t>
  </si>
  <si>
    <t>Cumplimiento del Plan de Mejoramiento Institucional</t>
  </si>
  <si>
    <t>Determinar el cumplimiento de las actividades del Plan de Mejoramiento Institucional de la CNSC</t>
  </si>
  <si>
    <t>Evaluación y seguimiento a la gestión</t>
  </si>
  <si>
    <t>(No. de actividades cumplidas del Plan de Mejoramiento Institucional) / (No. total de actividades por cumplir del Plan de Mejoramiento Institucional) * 100</t>
  </si>
  <si>
    <t>Actividades cumplidas del Plan de Mejoramiento Institucional</t>
  </si>
  <si>
    <t>Actividades por cumplir del Plan de Mejoramiento Institucional</t>
  </si>
  <si>
    <t>Número de actividades cumplidas del Plan de Mejoramiento Institucional</t>
  </si>
  <si>
    <t>Número total de actividades por cumplir del Plan de Mejoramiento Institucional</t>
  </si>
  <si>
    <t>Actividades de mejoramiento establecidas en el Plan de mejoramiento Institucional</t>
  </si>
  <si>
    <t>Acciones de mejoramiento Cumplidas en la fecha establecida</t>
  </si>
  <si>
    <t>Oficina de Control Interno</t>
  </si>
  <si>
    <t>IND-PCS-ES-002-0</t>
  </si>
  <si>
    <t>Ejecución del  Programa Anual de Auditorías</t>
  </si>
  <si>
    <t>Determinar el cumplimiento de la ejecución del Programa Anual de Auditorías</t>
  </si>
  <si>
    <t>(No. de auditorías ejecutadas  / No. de auditorías programadas) * 100</t>
  </si>
  <si>
    <t>Auditorías ejecutadas</t>
  </si>
  <si>
    <t>Auditorías programadas</t>
  </si>
  <si>
    <t>Número de auditorías ejecutadas</t>
  </si>
  <si>
    <t>Número de auditorías programadas</t>
  </si>
  <si>
    <t>Plan de Acción y Programa de Auditorías</t>
  </si>
  <si>
    <t>IND-PCS-ES-003-0</t>
  </si>
  <si>
    <t>Seguimiento de Actividades</t>
  </si>
  <si>
    <t>Determinar el cumplimiento de la ejecución del Seguimiento de Actividades</t>
  </si>
  <si>
    <t>(No. de seguimientos realizados / No. de seguimientos programados) * 100</t>
  </si>
  <si>
    <t>Seguimientos realizados</t>
  </si>
  <si>
    <t>Seguimientos programados</t>
  </si>
  <si>
    <t>Número de seguimientos realizados</t>
  </si>
  <si>
    <t>Número de seguimientos programados</t>
  </si>
  <si>
    <t>IND-PCS-ES-004-0</t>
  </si>
  <si>
    <t>Cumplimiento en la presentación de Informes de Ley</t>
  </si>
  <si>
    <t>Identificar el grado de cumplimiento en la entrega de Informes de Ley a los Entes de Control</t>
  </si>
  <si>
    <t>(No. de informes de Ley presentados ante los Entes de Control  / No. de informes de Ley exigidos por los Entes de Control) * 100</t>
  </si>
  <si>
    <t>Informes de ley presentados ante los Entes de Control</t>
  </si>
  <si>
    <t>Número de informes de ley presentados ante los Entes de Control</t>
  </si>
  <si>
    <t>Informes de ley exigidos por los Entes de Control</t>
  </si>
  <si>
    <t>Número de informes de ley exigidos por los Entes de Control</t>
  </si>
  <si>
    <t>Soportes de entrega de Informes a los Entes de Control</t>
  </si>
  <si>
    <t>Programación de informes a presentar en el periodo</t>
  </si>
  <si>
    <t>Asesor de despacho o Profesional especializado. Luego, el Profesional especializado o Contratista de la Oficina Asesora de Planeación consolida la información de los despachos para generar el valor global del indicador</t>
  </si>
  <si>
    <t>PE - Provisión de empleo público</t>
  </si>
  <si>
    <t>GF - Gestión financiera</t>
  </si>
  <si>
    <t>B51</t>
  </si>
  <si>
    <t>D51</t>
  </si>
  <si>
    <t>C51</t>
  </si>
  <si>
    <t>E51</t>
  </si>
  <si>
    <t>B8</t>
  </si>
  <si>
    <t>B17</t>
  </si>
  <si>
    <t>B18</t>
  </si>
  <si>
    <t>B19</t>
  </si>
  <si>
    <t>B20</t>
  </si>
  <si>
    <t>F39</t>
  </si>
  <si>
    <t>I39</t>
  </si>
  <si>
    <t>L39</t>
  </si>
  <si>
    <t>O39</t>
  </si>
  <si>
    <t>B25</t>
  </si>
  <si>
    <t>B26</t>
  </si>
  <si>
    <t>B27</t>
  </si>
  <si>
    <t>B29</t>
  </si>
  <si>
    <t>B13</t>
  </si>
  <si>
    <t>B34</t>
  </si>
  <si>
    <t>C34</t>
  </si>
  <si>
    <t>P25</t>
  </si>
  <si>
    <t>P26</t>
  </si>
  <si>
    <t>P27</t>
  </si>
  <si>
    <t>P29</t>
  </si>
  <si>
    <t>F40</t>
  </si>
  <si>
    <t>I40</t>
  </si>
  <si>
    <t>L40</t>
  </si>
  <si>
    <t>O40</t>
  </si>
  <si>
    <t>F41</t>
  </si>
  <si>
    <t>I41</t>
  </si>
  <si>
    <t>L41</t>
  </si>
  <si>
    <t>O41</t>
  </si>
  <si>
    <t>F42</t>
  </si>
  <si>
    <t>I42</t>
  </si>
  <si>
    <t>L42</t>
  </si>
  <si>
    <t>O42</t>
  </si>
  <si>
    <t>B46</t>
  </si>
  <si>
    <t>B47</t>
  </si>
  <si>
    <t>B48</t>
  </si>
  <si>
    <t>B45</t>
  </si>
  <si>
    <t>Inventario Físico/ Inventario Teórico * 100</t>
  </si>
  <si>
    <t>Valor del inventario físico</t>
  </si>
  <si>
    <t>Valor del inventario teórico</t>
  </si>
  <si>
    <t>Asesor Jurídico
Coordinador Grupo de Defensa Judicial y Extrajudicial.
Secretaría Técnica Comité de conciliación y defensa judicial
Abogado responsable del trámite de las solicitudes radicadas</t>
  </si>
  <si>
    <t>IND-PCS-AU-003-0</t>
  </si>
  <si>
    <t>Firmeza en los Actos Administrativos</t>
  </si>
  <si>
    <t>Garantizar la puesta en firme de todos los Actos Administrativos proferidos por la CNSC</t>
  </si>
  <si>
    <t>(Actos Administrativos ejecutoriados /
 Actos Administrativos (Resoluciones y Autos) Notificados y/o comunicados donde proceda recurso de reposición o no procede recurso)) * 100</t>
  </si>
  <si>
    <t>Actos administrativos ejecutoriados</t>
  </si>
  <si>
    <t>Actos Administrativos (Resoluciones y Autos) Notificados y/o comunicados donde proceda recurso de reposición o no procede recurso</t>
  </si>
  <si>
    <t xml:space="preserve">Actos Administrativos (Resoluciones y Autos) Notificados y/o comunicados </t>
  </si>
  <si>
    <t>Funcionario o contratista designado para Notificaciones</t>
  </si>
  <si>
    <t>Base de datos Notificaciones y herramienta informática de notificaciones</t>
  </si>
  <si>
    <t>Etiquetas de fila</t>
  </si>
  <si>
    <t>Total general</t>
  </si>
  <si>
    <t>(Varios elementos)</t>
  </si>
  <si>
    <t>DDP - Despacho de presidencia - Comunicaciones</t>
  </si>
  <si>
    <t>Cuenta de Indicador_descripción</t>
  </si>
  <si>
    <t>Concurso de Méritos</t>
  </si>
  <si>
    <t>Provisión de Empleo Público</t>
  </si>
  <si>
    <t>Acreditación de Universidades - IES</t>
  </si>
  <si>
    <t>Evaluación y Seguimiento a la Gestión</t>
  </si>
  <si>
    <t>Despachos de Comisionados</t>
  </si>
  <si>
    <t>IR AL ÍNDICE</t>
  </si>
  <si>
    <t>Ir a los indicadores asociados</t>
  </si>
  <si>
    <t xml:space="preserve">Atención al Ciudadano y Notificaciones </t>
  </si>
  <si>
    <t>Ir a IND-PCS-CM-002-0</t>
  </si>
  <si>
    <t>Ir a IND-PCS-CM-001-0</t>
  </si>
  <si>
    <t>Ir a IND-PCS-PE-002-0</t>
  </si>
  <si>
    <t>Ir a IND-PCS-ED-001-0</t>
  </si>
  <si>
    <t>Ir a IND-PCS-ED-002-0</t>
  </si>
  <si>
    <t>Ir a IND-PCS-RP-001-0</t>
  </si>
  <si>
    <t>Ir a IND-PCS-RP-002-0</t>
  </si>
  <si>
    <t>Ir a IND-PCS-GD-001-1</t>
  </si>
  <si>
    <t>Ir a IND-PCS-GD-002-1</t>
  </si>
  <si>
    <t>Ir a IND-PCS-GD-003-1</t>
  </si>
  <si>
    <t>Ir a IND-PCS-GF-001-1</t>
  </si>
  <si>
    <t>Ir a IND-PCS-GF-002-1</t>
  </si>
  <si>
    <t>Ir a IND-PCS-GF-003-1</t>
  </si>
  <si>
    <t>Ir a IND-PCS-CB-001-0</t>
  </si>
  <si>
    <t>Ir a IND-PCS-CB-002-0</t>
  </si>
  <si>
    <t>Ir a IND-PCS-IT-001-0</t>
  </si>
  <si>
    <t>Ir a IND-PCS-TI-002-0</t>
  </si>
  <si>
    <t>Ir a IND-PCS-AT-001-0</t>
  </si>
  <si>
    <t>Ir a IND-PCS-VG-001-0</t>
  </si>
  <si>
    <t>Ir a IND-PCS-VG-002-0</t>
  </si>
  <si>
    <t>Ir a IND-PCS-VG-003-0</t>
  </si>
  <si>
    <t>Ir a IND-PCS-VG-004-0</t>
  </si>
  <si>
    <t>Ir a IND-PCS-VG-005-0</t>
  </si>
  <si>
    <t>Ir a IND-PCS-VG-006-0</t>
  </si>
  <si>
    <t>Ir a IND-PCS-VG-007-0</t>
  </si>
  <si>
    <t>Ir a IND-PCS-VG-008-0</t>
  </si>
  <si>
    <t>Ir a IND-PCS-VG-009-0</t>
  </si>
  <si>
    <t>Ir a IND-PCS-TI-001-0</t>
  </si>
  <si>
    <t>Ir a IND-PCS-RT-001-0</t>
  </si>
  <si>
    <t>Ir a IND-PCS-RT-002-0</t>
  </si>
  <si>
    <t>Ir a IND-PCS-PI-001-0</t>
  </si>
  <si>
    <t>Ir a IND-PCS-PI-002-0</t>
  </si>
  <si>
    <t>Ir a IND-PCS-SG-001-0</t>
  </si>
  <si>
    <t>Ir a IND-PCS-SG-002-0</t>
  </si>
  <si>
    <t>Ir a IND-PCS-RL-001-0</t>
  </si>
  <si>
    <t>Ir a IND-PCS-RL-002-0</t>
  </si>
  <si>
    <t>Ir a IND-PCS-CT-001-0</t>
  </si>
  <si>
    <t>Ir a IND-PCS-CT-002-0</t>
  </si>
  <si>
    <t>Ir a IND-PCS-CT-003-0</t>
  </si>
  <si>
    <t>Ir a IND-PCS-ES-001-0</t>
  </si>
  <si>
    <t>Ir a IND-PCS-ES-002-0</t>
  </si>
  <si>
    <t>Ir a IND-PCS-ES-003-0</t>
  </si>
  <si>
    <t>Ir a IND-PCS-ES-004-0</t>
  </si>
  <si>
    <t>Ir a IND-PCS-AU-001-0</t>
  </si>
  <si>
    <t>Ir a IND-PCS-AU-002-0</t>
  </si>
  <si>
    <t>Ir a IND-PCS-AU-003-0</t>
  </si>
  <si>
    <t>Ir a IND-PCS-CD-002-0</t>
  </si>
  <si>
    <t>Identificador
 visual</t>
  </si>
  <si>
    <t>Dependencia que centraliza y reporta</t>
  </si>
  <si>
    <t>IND-PCS-CD-001-1</t>
  </si>
  <si>
    <t>Ir a IND-PCS-CD-001-1</t>
  </si>
  <si>
    <t>Acciones preventivas relacionadas con conductas disciplinables</t>
  </si>
  <si>
    <t>Medir el cumplimiento de acciones preventivas relacionadas con la comisión de conductas disciplinables por parte de los servidores públicos de la CNSC</t>
  </si>
  <si>
    <t xml:space="preserve">Acciones preventivas realizadas </t>
  </si>
  <si>
    <t>Número de acciones  preventivas realizadas o promovidas por la Secretaría General. 
Se entienden por realizadas o promovidas, aquellas acciones que se hayan iniciado o ejecutado, remitiendo oficio, memorando, requerimiento o constatando su publicación</t>
  </si>
  <si>
    <t>Número de acciones  preventivas identificadas o solicitadas (Ej: ordenadas mediante auto, o identificación de la acción por parte de las personas que ostentan la función disciplinaria, etc)</t>
  </si>
  <si>
    <t>Oficios en sistema de información documental, GLPI, etc.</t>
  </si>
  <si>
    <t>Autos que se emitan en los procesos disciplinarios, e-mails donde se evidencie la identificación, u otros.</t>
  </si>
  <si>
    <t>Acciones preventivas identificadas o solicitadas</t>
  </si>
  <si>
    <t>(No. de acciones preventivas realizadas / No. de acciones preventivas identificadas o solicitadas) * 100%</t>
  </si>
  <si>
    <t>IND-PCS-AT-002-1</t>
  </si>
  <si>
    <t>Ir a IND-PCS-AT-002-1</t>
  </si>
  <si>
    <t>Profesional Especializado</t>
  </si>
  <si>
    <t>Director de Apoyo Corporativo</t>
  </si>
  <si>
    <t>Reunión - Correo electrónico</t>
  </si>
  <si>
    <t>Número de capacitaciones efectuadas en el año</t>
  </si>
  <si>
    <t>Número de capacitaciones programadas para el año</t>
  </si>
  <si>
    <t>(No. de capacitaciones efectuadas en el año/No. de capacitaciones programadas para el año)*100</t>
  </si>
  <si>
    <t>Se validó con el Profesional Especializado - DAC (Talento humano), dado que el Director fue informado y consultado, pero finalmente no presentó observaciones a la modificación del indicador).</t>
  </si>
  <si>
    <t>IND-PCS-CD-004-1</t>
  </si>
  <si>
    <t>Quejas disciplinarias tramitadas</t>
  </si>
  <si>
    <t>Determinar el nivel de cumplimiento en el trámite de las quejas recibidas</t>
  </si>
  <si>
    <t>Número de quejas disciplinarias tramitadas que sean competencia de quien ostenta la función disciplinaria en la CNSC</t>
  </si>
  <si>
    <t>Autos expedidos que reposan en los expedientes del proceso disciplinario correspondiente</t>
  </si>
  <si>
    <t>Quejas disciplinarias recibidas</t>
  </si>
  <si>
    <t>Número de quejas disciplinarias recibidas por parte de quien ostenta la competencia  en materia disciplinaria en la CNSC</t>
  </si>
  <si>
    <t>Expediente del proceso disciplinario correspondiente</t>
  </si>
  <si>
    <t>(No. de quejas disciplinarias tramitadas/ No. de quejas recibidas) * 100</t>
  </si>
  <si>
    <t>Mesa de trabajo y correo electrónico</t>
  </si>
  <si>
    <t>Ir a IND-PCS-CD-004-1</t>
  </si>
  <si>
    <t>IND-PCS-GC-001-1</t>
  </si>
  <si>
    <t>Número de actividades de divulgación programadas en el Cronograma Anual de Comunicaciones</t>
  </si>
  <si>
    <t>Actividades de divulgación programadas en el Cronograma Anual de Comunicaciones</t>
  </si>
  <si>
    <t>(No. de actividades de divulgación realizadas en el período / No. total de de actividades de divulgación programadas en el Cronograma Anual de Comunicaciones) * 100</t>
  </si>
  <si>
    <t>Cronograma Anual de Comunicaciones</t>
  </si>
  <si>
    <t>Presidencia</t>
  </si>
  <si>
    <t>Contratista - Asesor Gestión de Comunicaciones</t>
  </si>
  <si>
    <t>Medir el cumplimiento de la divulgación de las   actividades ejercidas por la CNSC para el fortalecimiento de su Gestión Institucional</t>
  </si>
  <si>
    <t>Ir a IND-PCS-GC-001-1</t>
  </si>
  <si>
    <t>IND-PCS-DO-001-1</t>
  </si>
  <si>
    <t>Actas de Sala Plena de Comisionados del primer semestre de 2019, Aplicativo Doctrina e información página web CNSC</t>
  </si>
  <si>
    <t>Ir a IND-PCS-DO-001-1</t>
  </si>
  <si>
    <t>Correo electrónico Enlace SIG</t>
  </si>
  <si>
    <t>IND-PCS-IT-002-1</t>
  </si>
  <si>
    <t>Ir a IND-PCS-IT-002-1</t>
  </si>
  <si>
    <t>En cumplimiento de meta</t>
  </si>
  <si>
    <t>En nivel satisfactorio</t>
  </si>
  <si>
    <t>En valor crítico</t>
  </si>
  <si>
    <t>Indeterminado</t>
  </si>
  <si>
    <t>Total</t>
  </si>
  <si>
    <t>De apoyo</t>
  </si>
  <si>
    <t>De evaluación</t>
  </si>
  <si>
    <t>PROCESO</t>
  </si>
  <si>
    <t>RESULTADO DEL PERIODO</t>
  </si>
  <si>
    <t>INTERPRETACIÓN DEL DESEMPEÑO</t>
  </si>
  <si>
    <t>Provisión de Empleo Público.</t>
  </si>
  <si>
    <t>IND-PCS-PE-001-0 Vencimiento de términos en las acciones interpuestas a la CNSC</t>
  </si>
  <si>
    <t>IND-PCS-PE-002-0 Solicitudes de listas agotadas</t>
  </si>
  <si>
    <t>Ejecución Presupuestal de Gastos de Funcionamiento</t>
  </si>
  <si>
    <t>Gestión de Cartera</t>
  </si>
  <si>
    <t>Sistemas de gestión.</t>
  </si>
  <si>
    <t>IND-PCS-SG-001-0 Cumplimiento Plan de trabajo del SIG</t>
  </si>
  <si>
    <t>IND-PCS-SG-002-0 Cumplimiento capacitaciones SIG</t>
  </si>
  <si>
    <t>Atención al Ciudadano y Notificaciones</t>
  </si>
  <si>
    <t>IND-PCS-CD-004-1 Quejas disciplinarias tramitadas</t>
  </si>
  <si>
    <t>98.12%</t>
  </si>
  <si>
    <t>7.96%</t>
  </si>
  <si>
    <t>219.42%</t>
  </si>
  <si>
    <t>13.51%</t>
  </si>
  <si>
    <t>22.89%</t>
  </si>
  <si>
    <t>99.04%</t>
  </si>
  <si>
    <t>89.95%</t>
  </si>
  <si>
    <t>49.91%</t>
  </si>
  <si>
    <t>20.96%</t>
  </si>
  <si>
    <t>104.83%</t>
  </si>
  <si>
    <t>28.02%</t>
  </si>
  <si>
    <t>15.4</t>
  </si>
  <si>
    <t>40.44</t>
  </si>
  <si>
    <t>30.50</t>
  </si>
  <si>
    <t>50.00</t>
  </si>
  <si>
    <t>9.48</t>
  </si>
  <si>
    <t>90.32%</t>
  </si>
  <si>
    <t>83.50%</t>
  </si>
  <si>
    <t>0.21%</t>
  </si>
  <si>
    <t>109.42%</t>
  </si>
  <si>
    <t>86.25%</t>
  </si>
  <si>
    <t>IND-PCS-CD-003-1</t>
  </si>
  <si>
    <t>Cumplimiento de los términos de investigación disciplinaria</t>
  </si>
  <si>
    <t>Determinar el nivel de cumplimiento en la etapa de  investigación disciplinaria para no decretar pruebas sin competencia o que sean allegadas por fuera de dicha etapa y evitar declaraciones de nulidad por violación del derecho de defensa por pruebas ilegales o ilícitas</t>
  </si>
  <si>
    <t>Investigaciones disciplinarias adelantadas</t>
  </si>
  <si>
    <t>Número de investigaciones disciplinarias adelantadas en un lapso igual o menor  a los establecidos en el articulo 156 del Código Disciplinario Único (termino de investigación + aumentos + prórroga)</t>
  </si>
  <si>
    <t>(No. de  investigaciones disciplinarias adelantadas  / No. total de investigaciones disciplinarias) * 100</t>
  </si>
  <si>
    <t>Ir a IND-PCS-CD-003-1</t>
  </si>
  <si>
    <t>Nombre:</t>
  </si>
  <si>
    <t>Tablero de Control de Indicadores</t>
  </si>
  <si>
    <t>Tipo de documento:</t>
  </si>
  <si>
    <t>Formato</t>
  </si>
  <si>
    <t>Página:</t>
  </si>
  <si>
    <t>Ficha del Indicador</t>
  </si>
  <si>
    <t>Si</t>
  </si>
  <si>
    <t>No. En revisión.</t>
  </si>
  <si>
    <t>Términos suspendidos primer semestre 2020</t>
  </si>
  <si>
    <t>Consulte aquí si debe reportar en este corte (tercer trimestre 2020)</t>
  </si>
  <si>
    <t>¿Debe reportar con corte a septiembre 30 de 2020?</t>
  </si>
  <si>
    <t>IND-PCS-PE-001-1</t>
  </si>
  <si>
    <t>(No. de respuestas radicadas  dentro de los términos de ley / ( No. total de solicitudes radicadas - No. de Solictudes redireccionadas por competencia - No. de solicitudes con doble radicación) ) * 100</t>
  </si>
  <si>
    <t>Solicitudes redireccionadas por competencia</t>
  </si>
  <si>
    <t>Solicitudes con doble radicación</t>
  </si>
  <si>
    <t>No. de Solictudes redireccionadas por competencia</t>
  </si>
  <si>
    <t>No. de solicitudes con doble radicación</t>
  </si>
  <si>
    <t>Ir a IND-PCS-PE-001-1</t>
  </si>
  <si>
    <t>ÍNDICE DE FICHAS DE INDICADORES POR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</si>
</sst>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0.000%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color theme="1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0"/>
      <color rgb="FF595959"/>
      <name val="Calibri"/>
      <family val="2"/>
    </font>
    <font>
      <sz val="10"/>
      <color rgb="FF595959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49" fontId="0" fillId="0" borderId="0" xfId="0" applyNumberFormat="1"/>
    <xf numFmtId="0" fontId="0" fillId="0" borderId="0" xfId="0" applyFill="1" applyAlignment="1">
      <alignment vertical="center"/>
    </xf>
    <xf numFmtId="0" fontId="0" fillId="0" borderId="14" xfId="0" applyBorder="1"/>
    <xf numFmtId="14" fontId="0" fillId="0" borderId="14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4" fillId="0" borderId="14" xfId="0" applyFont="1" applyBorder="1"/>
    <xf numFmtId="0" fontId="4" fillId="0" borderId="0" xfId="0" applyFont="1"/>
    <xf numFmtId="0" fontId="4" fillId="0" borderId="14" xfId="0" applyFont="1" applyBorder="1" applyAlignment="1">
      <alignment horizontal="left"/>
    </xf>
    <xf numFmtId="14" fontId="4" fillId="0" borderId="14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4" fillId="0" borderId="0" xfId="0" applyFont="1" applyBorder="1"/>
    <xf numFmtId="0" fontId="5" fillId="3" borderId="0" xfId="0" applyFont="1" applyFill="1" applyBorder="1"/>
    <xf numFmtId="0" fontId="4" fillId="3" borderId="0" xfId="0" applyFont="1" applyFill="1"/>
    <xf numFmtId="0" fontId="4" fillId="3" borderId="14" xfId="0" applyFont="1" applyFill="1" applyBorder="1"/>
    <xf numFmtId="0" fontId="0" fillId="0" borderId="18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4" fillId="0" borderId="14" xfId="0" applyFont="1" applyFill="1" applyBorder="1"/>
    <xf numFmtId="0" fontId="5" fillId="0" borderId="0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3" borderId="10" xfId="0" applyFont="1" applyFill="1" applyBorder="1" applyAlignment="1"/>
    <xf numFmtId="0" fontId="5" fillId="3" borderId="24" xfId="0" applyFont="1" applyFill="1" applyBorder="1" applyAlignment="1">
      <alignment horizontal="center" vertical="top"/>
    </xf>
    <xf numFmtId="0" fontId="4" fillId="3" borderId="24" xfId="0" applyFont="1" applyFill="1" applyBorder="1"/>
    <xf numFmtId="0" fontId="5" fillId="3" borderId="25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 vertical="top" wrapText="1"/>
    </xf>
    <xf numFmtId="0" fontId="4" fillId="0" borderId="25" xfId="0" applyFont="1" applyFill="1" applyBorder="1"/>
    <xf numFmtId="0" fontId="4" fillId="0" borderId="26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3" borderId="2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29" xfId="0" applyFont="1" applyFill="1" applyBorder="1"/>
    <xf numFmtId="0" fontId="4" fillId="3" borderId="30" xfId="0" applyFont="1" applyFill="1" applyBorder="1"/>
    <xf numFmtId="0" fontId="4" fillId="3" borderId="0" xfId="0" applyFont="1" applyFill="1" applyBorder="1"/>
    <xf numFmtId="0" fontId="5" fillId="3" borderId="7" xfId="0" applyFont="1" applyFill="1" applyBorder="1" applyAlignment="1">
      <alignment vertical="top"/>
    </xf>
    <xf numFmtId="0" fontId="5" fillId="3" borderId="31" xfId="0" applyFont="1" applyFill="1" applyBorder="1" applyAlignment="1">
      <alignment vertical="top" wrapText="1"/>
    </xf>
    <xf numFmtId="0" fontId="4" fillId="3" borderId="32" xfId="0" applyFont="1" applyFill="1" applyBorder="1"/>
    <xf numFmtId="0" fontId="4" fillId="3" borderId="33" xfId="0" applyFont="1" applyFill="1" applyBorder="1"/>
    <xf numFmtId="0" fontId="4" fillId="3" borderId="32" xfId="0" applyFont="1" applyFill="1" applyBorder="1" applyAlignment="1">
      <alignment wrapText="1"/>
    </xf>
    <xf numFmtId="0" fontId="4" fillId="3" borderId="33" xfId="0" applyFont="1" applyFill="1" applyBorder="1" applyAlignment="1">
      <alignment wrapText="1"/>
    </xf>
    <xf numFmtId="0" fontId="0" fillId="4" borderId="20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19" xfId="0" applyFill="1" applyBorder="1" applyAlignment="1">
      <alignment vertical="center" wrapText="1"/>
    </xf>
    <xf numFmtId="0" fontId="5" fillId="0" borderId="34" xfId="0" applyFont="1" applyBorder="1"/>
    <xf numFmtId="0" fontId="4" fillId="0" borderId="34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3" borderId="14" xfId="0" applyFont="1" applyFill="1" applyBorder="1" applyAlignment="1">
      <alignment wrapText="1"/>
    </xf>
    <xf numFmtId="9" fontId="4" fillId="0" borderId="14" xfId="0" applyNumberFormat="1" applyFont="1" applyBorder="1"/>
    <xf numFmtId="9" fontId="4" fillId="0" borderId="14" xfId="1" applyFont="1" applyBorder="1"/>
    <xf numFmtId="0" fontId="4" fillId="0" borderId="34" xfId="0" applyFont="1" applyFill="1" applyBorder="1"/>
    <xf numFmtId="0" fontId="4" fillId="0" borderId="24" xfId="0" applyFont="1" applyFill="1" applyBorder="1"/>
    <xf numFmtId="0" fontId="5" fillId="3" borderId="15" xfId="0" applyFont="1" applyFill="1" applyBorder="1" applyAlignment="1">
      <alignment horizontal="center" vertical="top" wrapText="1"/>
    </xf>
    <xf numFmtId="0" fontId="4" fillId="0" borderId="17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5" fillId="3" borderId="23" xfId="0" applyFont="1" applyFill="1" applyBorder="1" applyAlignment="1">
      <alignment horizontal="center" vertical="top" wrapText="1"/>
    </xf>
    <xf numFmtId="0" fontId="4" fillId="0" borderId="36" xfId="0" applyFont="1" applyFill="1" applyBorder="1"/>
    <xf numFmtId="10" fontId="4" fillId="0" borderId="14" xfId="1" applyNumberFormat="1" applyFont="1" applyBorder="1"/>
    <xf numFmtId="10" fontId="4" fillId="0" borderId="14" xfId="0" applyNumberFormat="1" applyFont="1" applyBorder="1"/>
    <xf numFmtId="0" fontId="4" fillId="0" borderId="37" xfId="0" applyFont="1" applyFill="1" applyBorder="1"/>
    <xf numFmtId="0" fontId="4" fillId="0" borderId="28" xfId="0" applyFont="1" applyFill="1" applyBorder="1"/>
    <xf numFmtId="1" fontId="4" fillId="0" borderId="14" xfId="0" applyNumberFormat="1" applyFont="1" applyBorder="1"/>
    <xf numFmtId="2" fontId="4" fillId="0" borderId="14" xfId="1" applyNumberFormat="1" applyFont="1" applyBorder="1"/>
    <xf numFmtId="2" fontId="4" fillId="0" borderId="14" xfId="0" applyNumberFormat="1" applyFont="1" applyBorder="1"/>
    <xf numFmtId="1" fontId="4" fillId="0" borderId="14" xfId="1" applyNumberFormat="1" applyFont="1" applyBorder="1"/>
    <xf numFmtId="0" fontId="4" fillId="3" borderId="32" xfId="0" applyFont="1" applyFill="1" applyBorder="1" applyAlignment="1"/>
    <xf numFmtId="0" fontId="4" fillId="0" borderId="35" xfId="0" applyFont="1" applyFill="1" applyBorder="1"/>
    <xf numFmtId="0" fontId="4" fillId="3" borderId="24" xfId="0" applyFont="1" applyFill="1" applyBorder="1" applyAlignment="1">
      <alignment wrapText="1"/>
    </xf>
    <xf numFmtId="14" fontId="4" fillId="0" borderId="14" xfId="0" applyNumberFormat="1" applyFont="1" applyBorder="1"/>
    <xf numFmtId="9" fontId="4" fillId="8" borderId="14" xfId="0" applyNumberFormat="1" applyFont="1" applyFill="1" applyBorder="1"/>
    <xf numFmtId="0" fontId="4" fillId="9" borderId="31" xfId="0" applyFont="1" applyFill="1" applyBorder="1"/>
    <xf numFmtId="0" fontId="4" fillId="9" borderId="33" xfId="0" applyFont="1" applyFill="1" applyBorder="1"/>
    <xf numFmtId="9" fontId="4" fillId="0" borderId="14" xfId="0" applyNumberFormat="1" applyFont="1" applyFill="1" applyBorder="1"/>
    <xf numFmtId="1" fontId="4" fillId="0" borderId="14" xfId="0" applyNumberFormat="1" applyFont="1" applyFill="1" applyBorder="1"/>
    <xf numFmtId="164" fontId="4" fillId="0" borderId="33" xfId="0" applyNumberFormat="1" applyFont="1" applyFill="1" applyBorder="1"/>
    <xf numFmtId="0" fontId="4" fillId="0" borderId="14" xfId="1" applyNumberFormat="1" applyFont="1" applyBorder="1"/>
    <xf numFmtId="0" fontId="4" fillId="0" borderId="38" xfId="0" applyFont="1" applyFill="1" applyBorder="1"/>
    <xf numFmtId="164" fontId="4" fillId="0" borderId="14" xfId="0" applyNumberFormat="1" applyFont="1" applyFill="1" applyBorder="1"/>
    <xf numFmtId="9" fontId="4" fillId="0" borderId="14" xfId="1" applyFont="1" applyFill="1" applyBorder="1"/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1" fontId="4" fillId="0" borderId="33" xfId="0" applyNumberFormat="1" applyFont="1" applyFill="1" applyBorder="1"/>
    <xf numFmtId="0" fontId="4" fillId="0" borderId="39" xfId="0" applyFont="1" applyFill="1" applyBorder="1"/>
    <xf numFmtId="0" fontId="0" fillId="0" borderId="14" xfId="0" applyFill="1" applyBorder="1" applyAlignment="1">
      <alignment vertical="center" wrapText="1"/>
    </xf>
    <xf numFmtId="9" fontId="0" fillId="0" borderId="14" xfId="0" applyNumberFormat="1" applyFill="1" applyBorder="1" applyAlignment="1">
      <alignment vertical="center"/>
    </xf>
    <xf numFmtId="9" fontId="0" fillId="0" borderId="14" xfId="0" applyNumberFormat="1" applyFill="1" applyBorder="1" applyAlignment="1">
      <alignment vertical="center" wrapText="1"/>
    </xf>
    <xf numFmtId="9" fontId="0" fillId="0" borderId="14" xfId="0" applyNumberFormat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10" fontId="0" fillId="0" borderId="14" xfId="0" applyNumberFormat="1" applyBorder="1" applyAlignment="1">
      <alignment vertical="center"/>
    </xf>
    <xf numFmtId="9" fontId="0" fillId="0" borderId="14" xfId="0" applyNumberFormat="1" applyBorder="1" applyAlignment="1">
      <alignment vertical="center" wrapText="1"/>
    </xf>
    <xf numFmtId="10" fontId="0" fillId="0" borderId="14" xfId="0" applyNumberFormat="1" applyBorder="1" applyAlignment="1">
      <alignment vertical="center" wrapText="1"/>
    </xf>
    <xf numFmtId="1" fontId="0" fillId="0" borderId="14" xfId="0" applyNumberFormat="1" applyBorder="1" applyAlignment="1">
      <alignment vertical="center" wrapText="1"/>
    </xf>
    <xf numFmtId="9" fontId="0" fillId="0" borderId="14" xfId="1" applyFont="1" applyBorder="1" applyAlignment="1">
      <alignment vertical="center" wrapText="1"/>
    </xf>
    <xf numFmtId="1" fontId="0" fillId="0" borderId="14" xfId="1" applyNumberFormat="1" applyFont="1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4" xfId="0" applyNumberForma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left" indent="3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0" fillId="10" borderId="0" xfId="0" applyFill="1" applyAlignment="1">
      <alignment horizontal="left" indent="1"/>
    </xf>
    <xf numFmtId="0" fontId="11" fillId="19" borderId="0" xfId="2" applyFill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0" borderId="42" xfId="2" quotePrefix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1" fillId="0" borderId="5" xfId="2" quotePrefix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1" fillId="0" borderId="26" xfId="2" quotePrefix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1" fillId="0" borderId="23" xfId="2" quotePrefix="1" applyBorder="1" applyAlignment="1">
      <alignment vertical="center"/>
    </xf>
    <xf numFmtId="0" fontId="11" fillId="0" borderId="36" xfId="2" quotePrefix="1" applyBorder="1" applyAlignment="1">
      <alignment vertical="center"/>
    </xf>
    <xf numFmtId="0" fontId="11" fillId="0" borderId="48" xfId="2" quotePrefix="1" applyBorder="1" applyAlignment="1">
      <alignment vertical="center"/>
    </xf>
    <xf numFmtId="0" fontId="11" fillId="0" borderId="50" xfId="2" quotePrefix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1" fillId="0" borderId="49" xfId="2" quotePrefix="1" applyBorder="1" applyAlignment="1">
      <alignment vertical="center"/>
    </xf>
    <xf numFmtId="0" fontId="0" fillId="11" borderId="54" xfId="0" applyFill="1" applyBorder="1" applyAlignment="1">
      <alignment vertical="center"/>
    </xf>
    <xf numFmtId="0" fontId="0" fillId="0" borderId="45" xfId="0" applyBorder="1" applyAlignment="1">
      <alignment vertical="center" wrapText="1"/>
    </xf>
    <xf numFmtId="0" fontId="11" fillId="0" borderId="12" xfId="2" quotePrefix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/>
    </xf>
    <xf numFmtId="14" fontId="0" fillId="0" borderId="14" xfId="1" applyNumberFormat="1" applyFont="1" applyBorder="1" applyAlignment="1">
      <alignment vertical="center" wrapText="1"/>
    </xf>
    <xf numFmtId="165" fontId="4" fillId="0" borderId="14" xfId="1" applyNumberFormat="1" applyFont="1" applyBorder="1"/>
    <xf numFmtId="14" fontId="0" fillId="0" borderId="14" xfId="0" applyNumberFormat="1" applyFill="1" applyBorder="1" applyAlignment="1">
      <alignment vertical="center"/>
    </xf>
    <xf numFmtId="0" fontId="0" fillId="0" borderId="0" xfId="0" applyFill="1"/>
    <xf numFmtId="10" fontId="4" fillId="0" borderId="14" xfId="1" applyNumberFormat="1" applyFont="1" applyBorder="1"/>
    <xf numFmtId="164" fontId="4" fillId="0" borderId="14" xfId="1" applyNumberFormat="1" applyFont="1" applyBorder="1"/>
    <xf numFmtId="164" fontId="4" fillId="0" borderId="14" xfId="0" applyNumberFormat="1" applyFont="1" applyBorder="1"/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20" borderId="31" xfId="0" applyFont="1" applyFill="1" applyBorder="1"/>
    <xf numFmtId="0" fontId="4" fillId="20" borderId="33" xfId="0" applyFont="1" applyFill="1" applyBorder="1"/>
    <xf numFmtId="0" fontId="4" fillId="20" borderId="37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4" fillId="0" borderId="32" xfId="0" applyFont="1" applyFill="1" applyBorder="1"/>
    <xf numFmtId="0" fontId="0" fillId="0" borderId="14" xfId="0" applyBorder="1"/>
    <xf numFmtId="0" fontId="0" fillId="0" borderId="0" xfId="0"/>
    <xf numFmtId="10" fontId="4" fillId="0" borderId="14" xfId="1" applyNumberFormat="1" applyFont="1" applyBorder="1"/>
    <xf numFmtId="0" fontId="0" fillId="0" borderId="0" xfId="0" applyFill="1"/>
    <xf numFmtId="0" fontId="4" fillId="0" borderId="31" xfId="0" applyFont="1" applyFill="1" applyBorder="1"/>
    <xf numFmtId="0" fontId="4" fillId="0" borderId="33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43" xfId="0" applyFont="1" applyBorder="1"/>
    <xf numFmtId="0" fontId="0" fillId="0" borderId="17" xfId="0" applyBorder="1"/>
    <xf numFmtId="0" fontId="0" fillId="0" borderId="39" xfId="0" applyBorder="1"/>
    <xf numFmtId="0" fontId="1" fillId="0" borderId="58" xfId="0" applyFont="1" applyBorder="1"/>
    <xf numFmtId="0" fontId="1" fillId="0" borderId="25" xfId="0" applyFont="1" applyBorder="1"/>
    <xf numFmtId="0" fontId="0" fillId="0" borderId="34" xfId="0" applyBorder="1"/>
    <xf numFmtId="0" fontId="1" fillId="0" borderId="32" xfId="0" applyFont="1" applyBorder="1"/>
    <xf numFmtId="0" fontId="1" fillId="0" borderId="3" xfId="0" applyFont="1" applyBorder="1"/>
    <xf numFmtId="0" fontId="0" fillId="0" borderId="4" xfId="0" applyBorder="1"/>
    <xf numFmtId="0" fontId="0" fillId="0" borderId="59" xfId="0" applyBorder="1"/>
    <xf numFmtId="0" fontId="1" fillId="0" borderId="33" xfId="0" applyFont="1" applyBorder="1"/>
    <xf numFmtId="0" fontId="1" fillId="0" borderId="47" xfId="0" applyFont="1" applyBorder="1"/>
    <xf numFmtId="0" fontId="1" fillId="0" borderId="44" xfId="0" applyFont="1" applyBorder="1"/>
    <xf numFmtId="0" fontId="1" fillId="0" borderId="52" xfId="0" applyFont="1" applyBorder="1"/>
    <xf numFmtId="0" fontId="1" fillId="0" borderId="37" xfId="0" applyFont="1" applyBorder="1"/>
    <xf numFmtId="10" fontId="0" fillId="0" borderId="17" xfId="1" applyNumberFormat="1" applyFont="1" applyBorder="1"/>
    <xf numFmtId="10" fontId="1" fillId="0" borderId="58" xfId="1" applyNumberFormat="1" applyFont="1" applyBorder="1"/>
    <xf numFmtId="10" fontId="1" fillId="0" borderId="32" xfId="1" applyNumberFormat="1" applyFont="1" applyBorder="1"/>
    <xf numFmtId="10" fontId="0" fillId="0" borderId="44" xfId="1" applyNumberFormat="1" applyFont="1" applyBorder="1"/>
    <xf numFmtId="10" fontId="1" fillId="0" borderId="33" xfId="1" applyNumberFormat="1" applyFont="1" applyBorder="1"/>
    <xf numFmtId="10" fontId="1" fillId="0" borderId="44" xfId="1" applyNumberFormat="1" applyFont="1" applyBorder="1"/>
    <xf numFmtId="10" fontId="1" fillId="0" borderId="52" xfId="1" applyNumberFormat="1" applyFont="1" applyBorder="1"/>
    <xf numFmtId="10" fontId="1" fillId="0" borderId="37" xfId="1" applyNumberFormat="1" applyFont="1" applyBorder="1"/>
    <xf numFmtId="0" fontId="1" fillId="0" borderId="0" xfId="0" applyFont="1" applyBorder="1"/>
    <xf numFmtId="10" fontId="1" fillId="0" borderId="0" xfId="1" applyNumberFormat="1" applyFont="1" applyBorder="1"/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justify" vertical="center" wrapText="1"/>
    </xf>
    <xf numFmtId="0" fontId="16" fillId="0" borderId="61" xfId="0" applyFont="1" applyBorder="1" applyAlignment="1">
      <alignment horizontal="justify" vertical="center" wrapText="1"/>
    </xf>
    <xf numFmtId="0" fontId="16" fillId="0" borderId="61" xfId="0" applyFont="1" applyBorder="1" applyAlignment="1">
      <alignment horizontal="left" vertical="center" wrapText="1" indent="5"/>
    </xf>
    <xf numFmtId="0" fontId="16" fillId="22" borderId="61" xfId="0" applyFont="1" applyFill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9" fontId="16" fillId="0" borderId="61" xfId="0" applyNumberFormat="1" applyFont="1" applyBorder="1" applyAlignment="1">
      <alignment horizontal="justify" vertical="center" wrapText="1"/>
    </xf>
    <xf numFmtId="0" fontId="16" fillId="23" borderId="6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14" xfId="0" applyFont="1" applyBorder="1" applyAlignment="1">
      <alignment horizontal="left" indent="1"/>
    </xf>
    <xf numFmtId="0" fontId="19" fillId="0" borderId="14" xfId="0" applyFont="1" applyBorder="1" applyAlignment="1">
      <alignment horizontal="left" indent="1"/>
    </xf>
    <xf numFmtId="0" fontId="19" fillId="0" borderId="14" xfId="0" applyFont="1" applyFill="1" applyBorder="1" applyAlignment="1">
      <alignment horizontal="left" indent="1"/>
    </xf>
    <xf numFmtId="14" fontId="17" fillId="0" borderId="14" xfId="0" applyNumberFormat="1" applyFont="1" applyBorder="1" applyAlignment="1">
      <alignment horizontal="left" indent="1"/>
    </xf>
    <xf numFmtId="0" fontId="17" fillId="0" borderId="14" xfId="0" applyFont="1" applyBorder="1" applyAlignment="1">
      <alignment horizontal="left" indent="1"/>
    </xf>
    <xf numFmtId="14" fontId="19" fillId="0" borderId="14" xfId="0" applyNumberFormat="1" applyFont="1" applyBorder="1" applyAlignment="1">
      <alignment horizontal="left" indent="1"/>
    </xf>
    <xf numFmtId="0" fontId="4" fillId="24" borderId="14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4" fillId="0" borderId="32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4" fillId="0" borderId="32" xfId="0" applyFont="1" applyFill="1" applyBorder="1"/>
    <xf numFmtId="0" fontId="0" fillId="0" borderId="0" xfId="0" applyFill="1"/>
    <xf numFmtId="0" fontId="4" fillId="0" borderId="31" xfId="0" applyFont="1" applyFill="1" applyBorder="1"/>
    <xf numFmtId="0" fontId="4" fillId="0" borderId="33" xfId="0" applyFont="1" applyFill="1" applyBorder="1"/>
    <xf numFmtId="166" fontId="4" fillId="0" borderId="14" xfId="1" applyNumberFormat="1" applyFont="1" applyBorder="1"/>
    <xf numFmtId="9" fontId="0" fillId="0" borderId="14" xfId="1" applyFont="1" applyBorder="1" applyAlignment="1">
      <alignment vertical="center"/>
    </xf>
    <xf numFmtId="43" fontId="4" fillId="0" borderId="31" xfId="3" applyFont="1" applyFill="1" applyBorder="1"/>
    <xf numFmtId="43" fontId="4" fillId="0" borderId="33" xfId="3" applyFont="1" applyFill="1" applyBorder="1"/>
    <xf numFmtId="43" fontId="4" fillId="0" borderId="0" xfId="0" applyNumberFormat="1" applyFont="1"/>
    <xf numFmtId="43" fontId="4" fillId="0" borderId="24" xfId="3" applyFont="1" applyFill="1" applyBorder="1"/>
    <xf numFmtId="43" fontId="4" fillId="0" borderId="34" xfId="3" applyFont="1" applyFill="1" applyBorder="1"/>
    <xf numFmtId="0" fontId="11" fillId="0" borderId="6" xfId="2" quotePrefix="1" applyBorder="1" applyAlignment="1">
      <alignment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1" fillId="0" borderId="59" xfId="2" quotePrefix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5" xfId="0" applyFill="1" applyBorder="1" applyAlignment="1">
      <alignment horizontal="center" vertical="center"/>
    </xf>
    <xf numFmtId="10" fontId="4" fillId="26" borderId="14" xfId="1" applyNumberFormat="1" applyFont="1" applyFill="1" applyBorder="1"/>
    <xf numFmtId="0" fontId="4" fillId="25" borderId="33" xfId="0" applyFont="1" applyFill="1" applyBorder="1"/>
    <xf numFmtId="0" fontId="4" fillId="25" borderId="31" xfId="0" applyFont="1" applyFill="1" applyBorder="1"/>
    <xf numFmtId="10" fontId="4" fillId="27" borderId="14" xfId="1" applyNumberFormat="1" applyFont="1" applyFill="1" applyBorder="1"/>
    <xf numFmtId="10" fontId="4" fillId="8" borderId="14" xfId="1" applyNumberFormat="1" applyFont="1" applyFill="1" applyBorder="1"/>
    <xf numFmtId="43" fontId="4" fillId="27" borderId="14" xfId="3" applyFont="1" applyFill="1" applyBorder="1"/>
    <xf numFmtId="1" fontId="4" fillId="27" borderId="14" xfId="1" applyNumberFormat="1" applyFont="1" applyFill="1" applyBorder="1"/>
    <xf numFmtId="0" fontId="4" fillId="3" borderId="31" xfId="0" applyFont="1" applyFill="1" applyBorder="1"/>
    <xf numFmtId="0" fontId="4" fillId="3" borderId="31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7" xfId="0" applyFont="1" applyFill="1" applyBorder="1"/>
    <xf numFmtId="167" fontId="4" fillId="3" borderId="31" xfId="3" applyNumberFormat="1" applyFont="1" applyFill="1" applyBorder="1"/>
    <xf numFmtId="167" fontId="4" fillId="3" borderId="33" xfId="3" applyNumberFormat="1" applyFont="1" applyFill="1" applyBorder="1"/>
    <xf numFmtId="167" fontId="4" fillId="3" borderId="31" xfId="4" applyNumberFormat="1" applyFont="1" applyFill="1" applyBorder="1"/>
    <xf numFmtId="167" fontId="4" fillId="3" borderId="33" xfId="4" applyNumberFormat="1" applyFont="1" applyFill="1" applyBorder="1"/>
    <xf numFmtId="43" fontId="4" fillId="3" borderId="31" xfId="3" applyFont="1" applyFill="1" applyBorder="1"/>
    <xf numFmtId="43" fontId="4" fillId="3" borderId="33" xfId="3" applyFont="1" applyFill="1" applyBorder="1"/>
    <xf numFmtId="10" fontId="4" fillId="11" borderId="14" xfId="1" applyNumberFormat="1" applyFont="1" applyFill="1" applyBorder="1"/>
    <xf numFmtId="10" fontId="4" fillId="27" borderId="14" xfId="1" applyNumberFormat="1" applyFont="1" applyFill="1" applyBorder="1"/>
    <xf numFmtId="164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2" fontId="4" fillId="27" borderId="14" xfId="1" applyNumberFormat="1" applyFont="1" applyFill="1" applyBorder="1"/>
    <xf numFmtId="10" fontId="4" fillId="26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10" fontId="4" fillId="27" borderId="14" xfId="1" applyNumberFormat="1" applyFont="1" applyFill="1" applyBorder="1"/>
    <xf numFmtId="0" fontId="4" fillId="25" borderId="32" xfId="0" applyFont="1" applyFill="1" applyBorder="1"/>
    <xf numFmtId="10" fontId="4" fillId="27" borderId="14" xfId="1" applyNumberFormat="1" applyFont="1" applyFill="1" applyBorder="1"/>
    <xf numFmtId="10" fontId="4" fillId="26" borderId="14" xfId="1" applyNumberFormat="1" applyFont="1" applyFill="1" applyBorder="1"/>
    <xf numFmtId="10" fontId="4" fillId="8" borderId="14" xfId="1" applyNumberFormat="1" applyFont="1" applyFill="1" applyBorder="1"/>
    <xf numFmtId="10" fontId="4" fillId="27" borderId="14" xfId="1" applyNumberFormat="1" applyFont="1" applyFill="1" applyBorder="1"/>
    <xf numFmtId="10" fontId="4" fillId="8" borderId="14" xfId="1" applyNumberFormat="1" applyFont="1" applyFill="1" applyBorder="1"/>
    <xf numFmtId="9" fontId="4" fillId="27" borderId="14" xfId="1" applyFont="1" applyFill="1" applyBorder="1"/>
    <xf numFmtId="0" fontId="4" fillId="25" borderId="31" xfId="0" applyFont="1" applyFill="1" applyBorder="1"/>
    <xf numFmtId="0" fontId="4" fillId="25" borderId="33" xfId="0" applyFont="1" applyFill="1" applyBorder="1"/>
    <xf numFmtId="0" fontId="4" fillId="25" borderId="58" xfId="0" applyFont="1" applyFill="1" applyBorder="1"/>
    <xf numFmtId="0" fontId="4" fillId="25" borderId="24" xfId="0" applyFont="1" applyFill="1" applyBorder="1"/>
    <xf numFmtId="0" fontId="4" fillId="4" borderId="31" xfId="0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167" fontId="4" fillId="25" borderId="31" xfId="3" applyNumberFormat="1" applyFont="1" applyFill="1" applyBorder="1"/>
    <xf numFmtId="167" fontId="4" fillId="25" borderId="33" xfId="3" applyNumberFormat="1" applyFont="1" applyFill="1" applyBorder="1"/>
    <xf numFmtId="43" fontId="4" fillId="25" borderId="31" xfId="3" applyFont="1" applyFill="1" applyBorder="1"/>
    <xf numFmtId="167" fontId="4" fillId="25" borderId="31" xfId="4" applyNumberFormat="1" applyFont="1" applyFill="1" applyBorder="1"/>
    <xf numFmtId="167" fontId="4" fillId="25" borderId="33" xfId="4" applyNumberFormat="1" applyFont="1" applyFill="1" applyBorder="1"/>
    <xf numFmtId="43" fontId="4" fillId="25" borderId="33" xfId="3" applyFont="1" applyFill="1" applyBorder="1"/>
    <xf numFmtId="3" fontId="4" fillId="4" borderId="31" xfId="0" applyNumberFormat="1" applyFont="1" applyFill="1" applyBorder="1"/>
    <xf numFmtId="3" fontId="4" fillId="4" borderId="33" xfId="0" applyNumberFormat="1" applyFont="1" applyFill="1" applyBorder="1"/>
    <xf numFmtId="0" fontId="4" fillId="4" borderId="31" xfId="0" applyFont="1" applyFill="1" applyBorder="1"/>
    <xf numFmtId="0" fontId="4" fillId="4" borderId="33" xfId="0" applyFont="1" applyFill="1" applyBorder="1"/>
    <xf numFmtId="0" fontId="0" fillId="0" borderId="42" xfId="0" applyFill="1" applyBorder="1" applyAlignment="1">
      <alignment horizontal="center" vertical="center"/>
    </xf>
    <xf numFmtId="0" fontId="4" fillId="4" borderId="32" xfId="0" applyFont="1" applyFill="1" applyBorder="1"/>
    <xf numFmtId="0" fontId="0" fillId="0" borderId="5" xfId="0" applyFill="1" applyBorder="1" applyAlignment="1">
      <alignment horizontal="center" vertical="center"/>
    </xf>
    <xf numFmtId="0" fontId="4" fillId="4" borderId="31" xfId="0" applyFont="1" applyFill="1" applyBorder="1" applyAlignment="1">
      <alignment horizontal="right"/>
    </xf>
    <xf numFmtId="0" fontId="4" fillId="4" borderId="33" xfId="0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25" borderId="33" xfId="0" applyFill="1" applyBorder="1"/>
    <xf numFmtId="0" fontId="4" fillId="4" borderId="31" xfId="0" applyFont="1" applyFill="1" applyBorder="1" applyAlignment="1">
      <alignment wrapText="1"/>
    </xf>
    <xf numFmtId="0" fontId="4" fillId="25" borderId="37" xfId="0" applyFont="1" applyFill="1" applyBorder="1"/>
    <xf numFmtId="0" fontId="4" fillId="3" borderId="31" xfId="0" applyFont="1" applyFill="1" applyBorder="1" applyAlignment="1">
      <alignment wrapText="1"/>
    </xf>
    <xf numFmtId="0" fontId="4" fillId="3" borderId="3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18" borderId="55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7" borderId="51" xfId="0" applyFill="1" applyBorder="1" applyAlignment="1">
      <alignment horizontal="center" vertical="center"/>
    </xf>
    <xf numFmtId="0" fontId="0" fillId="17" borderId="53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4" xfId="0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19" borderId="51" xfId="0" applyFill="1" applyBorder="1" applyAlignment="1">
      <alignment horizontal="center" vertical="center"/>
    </xf>
    <xf numFmtId="0" fontId="0" fillId="19" borderId="53" xfId="0" applyFill="1" applyBorder="1" applyAlignment="1">
      <alignment horizontal="center" vertical="center"/>
    </xf>
    <xf numFmtId="0" fontId="0" fillId="19" borderId="52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15" borderId="51" xfId="0" applyFill="1" applyBorder="1" applyAlignment="1">
      <alignment horizontal="center" vertical="center"/>
    </xf>
    <xf numFmtId="0" fontId="0" fillId="15" borderId="53" xfId="0" applyFill="1" applyBorder="1" applyAlignment="1">
      <alignment horizontal="center" vertical="center"/>
    </xf>
    <xf numFmtId="0" fontId="0" fillId="15" borderId="52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14" borderId="51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52" xfId="0" applyFill="1" applyBorder="1" applyAlignment="1">
      <alignment horizontal="center" vertical="center"/>
    </xf>
    <xf numFmtId="0" fontId="0" fillId="13" borderId="51" xfId="0" applyFill="1" applyBorder="1" applyAlignment="1">
      <alignment horizontal="center" vertical="center"/>
    </xf>
    <xf numFmtId="0" fontId="0" fillId="13" borderId="53" xfId="0" applyFill="1" applyBorder="1" applyAlignment="1">
      <alignment horizontal="center" vertical="center"/>
    </xf>
    <xf numFmtId="0" fontId="0" fillId="13" borderId="52" xfId="0" applyFill="1" applyBorder="1" applyAlignment="1">
      <alignment horizontal="center" vertical="center"/>
    </xf>
    <xf numFmtId="0" fontId="16" fillId="0" borderId="62" xfId="0" applyFont="1" applyBorder="1" applyAlignment="1">
      <alignment horizontal="justify" vertical="center" wrapText="1"/>
    </xf>
    <xf numFmtId="0" fontId="16" fillId="0" borderId="37" xfId="0" applyFont="1" applyBorder="1" applyAlignment="1">
      <alignment horizontal="justify" vertical="center" wrapText="1"/>
    </xf>
    <xf numFmtId="0" fontId="16" fillId="22" borderId="62" xfId="0" applyFont="1" applyFill="1" applyBorder="1" applyAlignment="1">
      <alignment horizontal="justify" vertical="center" wrapText="1"/>
    </xf>
    <xf numFmtId="0" fontId="16" fillId="22" borderId="37" xfId="0" applyFont="1" applyFill="1" applyBorder="1" applyAlignment="1">
      <alignment horizontal="justify" vertical="center" wrapText="1"/>
    </xf>
    <xf numFmtId="0" fontId="16" fillId="0" borderId="63" xfId="0" applyFont="1" applyBorder="1" applyAlignment="1">
      <alignment horizontal="justify" vertical="center" wrapText="1"/>
    </xf>
    <xf numFmtId="0" fontId="16" fillId="0" borderId="62" xfId="0" applyFont="1" applyBorder="1" applyAlignment="1">
      <alignment horizontal="left" vertical="center" wrapText="1" indent="5"/>
    </xf>
    <xf numFmtId="0" fontId="16" fillId="0" borderId="63" xfId="0" applyFont="1" applyBorder="1" applyAlignment="1">
      <alignment horizontal="left" vertical="center" wrapText="1" indent="5"/>
    </xf>
    <xf numFmtId="0" fontId="16" fillId="0" borderId="37" xfId="0" applyFont="1" applyBorder="1" applyAlignment="1">
      <alignment horizontal="left" vertical="center" wrapText="1" indent="5"/>
    </xf>
    <xf numFmtId="0" fontId="16" fillId="22" borderId="63" xfId="0" applyFont="1" applyFill="1" applyBorder="1" applyAlignment="1">
      <alignment horizontal="justify" vertical="center" wrapText="1"/>
    </xf>
    <xf numFmtId="9" fontId="16" fillId="0" borderId="62" xfId="0" applyNumberFormat="1" applyFont="1" applyBorder="1" applyAlignment="1">
      <alignment horizontal="justify" vertical="center" wrapText="1"/>
    </xf>
    <xf numFmtId="9" fontId="16" fillId="0" borderId="37" xfId="0" applyNumberFormat="1" applyFont="1" applyBorder="1" applyAlignment="1">
      <alignment horizontal="justify" vertical="center" wrapText="1"/>
    </xf>
    <xf numFmtId="9" fontId="16" fillId="0" borderId="62" xfId="0" applyNumberFormat="1" applyFont="1" applyBorder="1" applyAlignment="1">
      <alignment horizontal="left" vertical="center" wrapText="1" indent="5"/>
    </xf>
    <xf numFmtId="9" fontId="16" fillId="0" borderId="37" xfId="0" applyNumberFormat="1" applyFont="1" applyBorder="1" applyAlignment="1">
      <alignment horizontal="left" vertical="center" wrapText="1" indent="5"/>
    </xf>
    <xf numFmtId="0" fontId="16" fillId="23" borderId="62" xfId="0" applyFont="1" applyFill="1" applyBorder="1" applyAlignment="1">
      <alignment horizontal="justify" vertical="center" wrapText="1"/>
    </xf>
    <xf numFmtId="0" fontId="16" fillId="23" borderId="37" xfId="0" applyFont="1" applyFill="1" applyBorder="1" applyAlignment="1">
      <alignment horizontal="justify" vertical="center" wrapText="1"/>
    </xf>
    <xf numFmtId="0" fontId="16" fillId="21" borderId="62" xfId="0" applyFont="1" applyFill="1" applyBorder="1" applyAlignment="1">
      <alignment horizontal="justify" vertical="center" wrapText="1"/>
    </xf>
    <xf numFmtId="0" fontId="16" fillId="21" borderId="37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</cellXfs>
  <cellStyles count="27">
    <cellStyle name="Hipervínculo" xfId="2" builtinId="8"/>
    <cellStyle name="Millares" xfId="3" builtinId="3"/>
    <cellStyle name="Millares [0] 2" xfId="8"/>
    <cellStyle name="Millares 10" xfId="14"/>
    <cellStyle name="Millares 11" xfId="15"/>
    <cellStyle name="Millares 12" xfId="17"/>
    <cellStyle name="Millares 13" xfId="16"/>
    <cellStyle name="Millares 14" xfId="18"/>
    <cellStyle name="Millares 15" xfId="20"/>
    <cellStyle name="Millares 16" xfId="22"/>
    <cellStyle name="Millares 17" xfId="19"/>
    <cellStyle name="Millares 18" xfId="24"/>
    <cellStyle name="Millares 19" xfId="25"/>
    <cellStyle name="Millares 2" xfId="4"/>
    <cellStyle name="Millares 2 2" xfId="6"/>
    <cellStyle name="Millares 2 3" xfId="21"/>
    <cellStyle name="Millares 20" xfId="23"/>
    <cellStyle name="Millares 21" xfId="26"/>
    <cellStyle name="Millares 3" xfId="5"/>
    <cellStyle name="Millares 4" xfId="9"/>
    <cellStyle name="Millares 5" xfId="10"/>
    <cellStyle name="Millares 6" xfId="11"/>
    <cellStyle name="Millares 7" xfId="7"/>
    <cellStyle name="Millares 8" xfId="12"/>
    <cellStyle name="Millares 9" xfId="13"/>
    <cellStyle name="Normal" xfId="0" builtinId="0"/>
    <cellStyle name="Porcentaje" xfId="1" builtinId="5"/>
  </cellStyles>
  <dxfs count="3">
    <dxf>
      <fill>
        <patternFill patternType="solid">
          <bgColor theme="7" tint="0.59999389629810485"/>
        </patternFill>
      </fill>
    </dxf>
    <dxf>
      <font>
        <color theme="2" tint="-0.499984740745262"/>
      </font>
    </dxf>
    <dxf>
      <font>
        <color theme="2" tint="-9.9978637043366805E-2"/>
      </font>
    </dxf>
  </dxfs>
  <tableStyles count="0" defaultTableStyle="TableStyleMedium2" defaultPivotStyle="PivotStyleLight16"/>
  <colors>
    <mruColors>
      <color rgb="FFFF5050"/>
      <color rgb="FFFF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3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0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1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647140</xdr:colOff>
      <xdr:row>0</xdr:row>
      <xdr:rowOff>49306</xdr:rowOff>
    </xdr:from>
    <xdr:to>
      <xdr:col>2</xdr:col>
      <xdr:colOff>1226310</xdr:colOff>
      <xdr:row>3</xdr:row>
      <xdr:rowOff>109937</xdr:rowOff>
    </xdr:to>
    <xdr:pic>
      <xdr:nvPicPr>
        <xdr:cNvPr id="7" name="Imagen 6" descr="Logotipo de la Comisión Nacional del Servicio Civil, con la leyenda &quot;Igualdad, mérito y oportunidad&quot;." title="Logotipo de la Comisión Nacional del Servicio Civil.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4728" y="49306"/>
          <a:ext cx="579170" cy="5985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95250</xdr:rowOff>
    </xdr:from>
    <xdr:to>
      <xdr:col>2</xdr:col>
      <xdr:colOff>1542940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CB8A214-09D5-4D3A-A653-B5CCA43EE8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21FDE645-7777-4F32-A8E8-676EFD02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108858</xdr:rowOff>
    </xdr:from>
    <xdr:to>
      <xdr:col>2</xdr:col>
      <xdr:colOff>1529334</xdr:colOff>
      <xdr:row>3</xdr:row>
      <xdr:rowOff>83252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9900D605-C404-4C9F-9793-AEE80D75A3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108858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8B5ADAE-C73A-41B3-B069-D5DA81D3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326571</xdr:colOff>
      <xdr:row>0</xdr:row>
      <xdr:rowOff>108857</xdr:rowOff>
    </xdr:from>
    <xdr:to>
      <xdr:col>2</xdr:col>
      <xdr:colOff>1529333</xdr:colOff>
      <xdr:row>3</xdr:row>
      <xdr:rowOff>83251</xdr:rowOff>
    </xdr:to>
    <xdr:pic>
      <xdr:nvPicPr>
        <xdr:cNvPr id="2" name="Imagen 1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A330D0A-F279-423B-8EE9-3D4D926CA0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396" y="108857"/>
          <a:ext cx="1202762" cy="526844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13574A6-D94F-45AB-ACE9-4B9F866E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46604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272142</xdr:colOff>
      <xdr:row>14</xdr:row>
      <xdr:rowOff>136072</xdr:rowOff>
    </xdr:from>
    <xdr:to>
      <xdr:col>11</xdr:col>
      <xdr:colOff>1183821</xdr:colOff>
      <xdr:row>20</xdr:row>
      <xdr:rowOff>136071</xdr:rowOff>
    </xdr:to>
    <xdr:sp macro="" textlink="">
      <xdr:nvSpPr>
        <xdr:cNvPr id="4" name="Flecha: hacia abajo 3">
          <a:extLst>
            <a:ext uri="{FF2B5EF4-FFF2-40B4-BE49-F238E27FC236}">
              <a16:creationId xmlns:a16="http://schemas.microsoft.com/office/drawing/2014/main" xmlns="" id="{31C8829F-7DCC-430E-94A0-CC88457E1587}"/>
            </a:ext>
          </a:extLst>
        </xdr:cNvPr>
        <xdr:cNvSpPr/>
      </xdr:nvSpPr>
      <xdr:spPr>
        <a:xfrm>
          <a:off x="18546535" y="3360965"/>
          <a:ext cx="911679" cy="1061356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326571</xdr:colOff>
      <xdr:row>0</xdr:row>
      <xdr:rowOff>108857</xdr:rowOff>
    </xdr:from>
    <xdr:to>
      <xdr:col>2</xdr:col>
      <xdr:colOff>1529333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BB96BD9-8940-4281-B905-573EFBBAFC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5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8587EE8-EF18-40D8-BFE4-3497B2E6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285750</xdr:colOff>
      <xdr:row>14</xdr:row>
      <xdr:rowOff>1</xdr:rowOff>
    </xdr:from>
    <xdr:to>
      <xdr:col>8</xdr:col>
      <xdr:colOff>1197429</xdr:colOff>
      <xdr:row>20</xdr:row>
      <xdr:rowOff>0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xmlns="" id="{D646899E-3837-49E3-876A-4BF448BD7786}"/>
            </a:ext>
          </a:extLst>
        </xdr:cNvPr>
        <xdr:cNvSpPr/>
      </xdr:nvSpPr>
      <xdr:spPr>
        <a:xfrm>
          <a:off x="13988143" y="3224894"/>
          <a:ext cx="911679" cy="1061356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108857</xdr:rowOff>
    </xdr:from>
    <xdr:to>
      <xdr:col>2</xdr:col>
      <xdr:colOff>1529334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5DA4088-121B-4AF6-A27E-A88A33808D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9E1C746-D06B-4EF7-8EDC-B954549D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285750</xdr:colOff>
      <xdr:row>14</xdr:row>
      <xdr:rowOff>149679</xdr:rowOff>
    </xdr:from>
    <xdr:to>
      <xdr:col>11</xdr:col>
      <xdr:colOff>1197429</xdr:colOff>
      <xdr:row>20</xdr:row>
      <xdr:rowOff>149678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FE3D178C-E243-4DFE-BA1A-39DE119B3136}"/>
            </a:ext>
          </a:extLst>
        </xdr:cNvPr>
        <xdr:cNvSpPr/>
      </xdr:nvSpPr>
      <xdr:spPr>
        <a:xfrm>
          <a:off x="18560143" y="3197679"/>
          <a:ext cx="911679" cy="1061356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363683</xdr:colOff>
      <xdr:row>0</xdr:row>
      <xdr:rowOff>103909</xdr:rowOff>
    </xdr:from>
    <xdr:to>
      <xdr:col>2</xdr:col>
      <xdr:colOff>1566445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854F80E-333A-410B-A42A-54C7A41D73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910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41E17F4-DD13-4F7F-A78E-D776CF9B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331519</xdr:colOff>
      <xdr:row>14</xdr:row>
      <xdr:rowOff>322860</xdr:rowOff>
    </xdr:from>
    <xdr:to>
      <xdr:col>14</xdr:col>
      <xdr:colOff>1243198</xdr:colOff>
      <xdr:row>20</xdr:row>
      <xdr:rowOff>154625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FD1A2488-DD80-40E4-97AE-03DA0FC68B14}"/>
            </a:ext>
          </a:extLst>
        </xdr:cNvPr>
        <xdr:cNvSpPr/>
      </xdr:nvSpPr>
      <xdr:spPr>
        <a:xfrm>
          <a:off x="23177912" y="3724646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95250</xdr:rowOff>
    </xdr:from>
    <xdr:to>
      <xdr:col>2</xdr:col>
      <xdr:colOff>1542940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D4D5E93-F019-41C4-A36F-435ADB023C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A3FFB2E-315D-406B-BC5D-BF673FD6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326572</xdr:colOff>
      <xdr:row>14</xdr:row>
      <xdr:rowOff>312964</xdr:rowOff>
    </xdr:from>
    <xdr:to>
      <xdr:col>14</xdr:col>
      <xdr:colOff>1238251</xdr:colOff>
      <xdr:row>20</xdr:row>
      <xdr:rowOff>144729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E1AF9AF6-F9E2-4215-BBBF-BDEDF3860EBF}"/>
            </a:ext>
          </a:extLst>
        </xdr:cNvPr>
        <xdr:cNvSpPr/>
      </xdr:nvSpPr>
      <xdr:spPr>
        <a:xfrm>
          <a:off x="23172965" y="3905250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108857</xdr:rowOff>
    </xdr:from>
    <xdr:to>
      <xdr:col>2</xdr:col>
      <xdr:colOff>1542940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4DBD241-50F4-4137-A612-F853F5C03E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EA84429-9DD2-4B51-BB0D-39107D9A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312964</xdr:colOff>
      <xdr:row>14</xdr:row>
      <xdr:rowOff>340179</xdr:rowOff>
    </xdr:from>
    <xdr:to>
      <xdr:col>11</xdr:col>
      <xdr:colOff>1224643</xdr:colOff>
      <xdr:row>20</xdr:row>
      <xdr:rowOff>171944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DA8C3717-D9D0-4966-927F-EB5ADD1EB730}"/>
            </a:ext>
          </a:extLst>
        </xdr:cNvPr>
        <xdr:cNvSpPr/>
      </xdr:nvSpPr>
      <xdr:spPr>
        <a:xfrm>
          <a:off x="18587357" y="3741965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95250</xdr:rowOff>
    </xdr:from>
    <xdr:to>
      <xdr:col>2</xdr:col>
      <xdr:colOff>1542940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90C6FC6-DF35-4B97-A104-5E7E43452E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776EB02-9D55-4AEA-9F5F-3A6FAD0E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326571</xdr:colOff>
      <xdr:row>14</xdr:row>
      <xdr:rowOff>340178</xdr:rowOff>
    </xdr:from>
    <xdr:to>
      <xdr:col>11</xdr:col>
      <xdr:colOff>1238250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4AB9D5BF-974A-40E7-8042-E16EE879D1F5}"/>
            </a:ext>
          </a:extLst>
        </xdr:cNvPr>
        <xdr:cNvSpPr/>
      </xdr:nvSpPr>
      <xdr:spPr>
        <a:xfrm>
          <a:off x="18600964" y="3565071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647140</xdr:colOff>
      <xdr:row>0</xdr:row>
      <xdr:rowOff>49306</xdr:rowOff>
    </xdr:from>
    <xdr:to>
      <xdr:col>2</xdr:col>
      <xdr:colOff>1226310</xdr:colOff>
      <xdr:row>3</xdr:row>
      <xdr:rowOff>98731</xdr:rowOff>
    </xdr:to>
    <xdr:pic>
      <xdr:nvPicPr>
        <xdr:cNvPr id="2" name="Imagen 1" descr="Logotipo de la Comisión Nacional del Servicio Civil, con la leyenda &quot;Igualdad, mérito y oportunidad&quot;." title="Logotipo de la Comisión Nacional del Servicio Civil.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0965" y="49306"/>
          <a:ext cx="579170" cy="603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366346</xdr:colOff>
      <xdr:row>0</xdr:row>
      <xdr:rowOff>175847</xdr:rowOff>
    </xdr:from>
    <xdr:to>
      <xdr:col>2</xdr:col>
      <xdr:colOff>1289538</xdr:colOff>
      <xdr:row>3</xdr:row>
      <xdr:rowOff>6151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9C7F944-8CD1-436A-81CF-EDE34CF3E1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7654" y="175847"/>
          <a:ext cx="923192" cy="401804"/>
        </a:xfrm>
        <a:prstGeom prst="rect">
          <a:avLst/>
        </a:prstGeom>
      </xdr:spPr>
    </xdr:pic>
    <xdr:clientData/>
  </xdr:twoCellAnchor>
  <xdr:twoCellAnchor editAs="oneCell">
    <xdr:from>
      <xdr:col>87</xdr:col>
      <xdr:colOff>191663</xdr:colOff>
      <xdr:row>66</xdr:row>
      <xdr:rowOff>11275</xdr:rowOff>
    </xdr:from>
    <xdr:to>
      <xdr:col>87</xdr:col>
      <xdr:colOff>1028701</xdr:colOff>
      <xdr:row>68</xdr:row>
      <xdr:rowOff>20233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5F0B53E-EBB6-476F-B504-487C3E4B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33394" y="111424467"/>
          <a:ext cx="837038" cy="389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352186</xdr:colOff>
      <xdr:row>0</xdr:row>
      <xdr:rowOff>111257</xdr:rowOff>
    </xdr:from>
    <xdr:to>
      <xdr:col>2</xdr:col>
      <xdr:colOff>1554948</xdr:colOff>
      <xdr:row>3</xdr:row>
      <xdr:rowOff>92055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DF21730-AFC2-41B0-A3B5-83E626A75E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4650" y="111257"/>
          <a:ext cx="1202762" cy="525084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BA57CEF-DAC2-432A-BE19-55F0A898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312964</xdr:colOff>
      <xdr:row>14</xdr:row>
      <xdr:rowOff>149677</xdr:rowOff>
    </xdr:from>
    <xdr:to>
      <xdr:col>14</xdr:col>
      <xdr:colOff>1224643</xdr:colOff>
      <xdr:row>20</xdr:row>
      <xdr:rowOff>171942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306E1062-92F7-4581-89E7-945AF58B42E2}"/>
            </a:ext>
          </a:extLst>
        </xdr:cNvPr>
        <xdr:cNvSpPr/>
      </xdr:nvSpPr>
      <xdr:spPr>
        <a:xfrm>
          <a:off x="23159357" y="3551463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353786</xdr:colOff>
      <xdr:row>0</xdr:row>
      <xdr:rowOff>108857</xdr:rowOff>
    </xdr:from>
    <xdr:to>
      <xdr:col>2</xdr:col>
      <xdr:colOff>1556548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D8E77F25-7A89-43D7-8B64-61852E8460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CE05463-7ED0-4CF6-B291-E9C5F410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299357</xdr:colOff>
      <xdr:row>0</xdr:row>
      <xdr:rowOff>122465</xdr:rowOff>
    </xdr:from>
    <xdr:to>
      <xdr:col>2</xdr:col>
      <xdr:colOff>1502119</xdr:colOff>
      <xdr:row>3</xdr:row>
      <xdr:rowOff>96859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6209F04E-9E97-4356-AF35-8F022C252E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821" y="122465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548D3E4-9F7E-4DF4-A2AC-304AF1C4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122464</xdr:rowOff>
    </xdr:from>
    <xdr:to>
      <xdr:col>2</xdr:col>
      <xdr:colOff>1515726</xdr:colOff>
      <xdr:row>3</xdr:row>
      <xdr:rowOff>96858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ECF159C-7B1A-4C2B-BD77-CA273CF7B8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122464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72581B1-28C4-45A2-8027-C46A9801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108857</xdr:rowOff>
    </xdr:from>
    <xdr:to>
      <xdr:col>2</xdr:col>
      <xdr:colOff>1515726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6E51FC31-4152-422E-8036-7A8749F4F1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6F0552CE-E2D0-4D04-A576-610E62A4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326571</xdr:colOff>
      <xdr:row>0</xdr:row>
      <xdr:rowOff>95250</xdr:rowOff>
    </xdr:from>
    <xdr:to>
      <xdr:col>2</xdr:col>
      <xdr:colOff>1529333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4A8BEA5-5666-4244-90CC-C49D1A3600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5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51B0F1C-7782-43EA-AC21-09738BC0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326571</xdr:colOff>
      <xdr:row>14</xdr:row>
      <xdr:rowOff>340178</xdr:rowOff>
    </xdr:from>
    <xdr:to>
      <xdr:col>11</xdr:col>
      <xdr:colOff>1238250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EB45FB50-FF43-4FEB-BD83-0AE687387E29}"/>
            </a:ext>
          </a:extLst>
        </xdr:cNvPr>
        <xdr:cNvSpPr/>
      </xdr:nvSpPr>
      <xdr:spPr>
        <a:xfrm>
          <a:off x="18600964" y="4299857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329046</xdr:colOff>
      <xdr:row>0</xdr:row>
      <xdr:rowOff>86591</xdr:rowOff>
    </xdr:from>
    <xdr:to>
      <xdr:col>2</xdr:col>
      <xdr:colOff>1531808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8215315-F5F6-4352-BAD4-A3082A8504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3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CC8D594-BF88-4F56-8A83-6FA19BBB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326571</xdr:colOff>
      <xdr:row>0</xdr:row>
      <xdr:rowOff>108857</xdr:rowOff>
    </xdr:from>
    <xdr:to>
      <xdr:col>2</xdr:col>
      <xdr:colOff>1529333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2ACD49F-B461-45F6-84C5-99163C461B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5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0823C99-5170-4DD9-91A0-864E44F3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329046</xdr:colOff>
      <xdr:row>0</xdr:row>
      <xdr:rowOff>86591</xdr:rowOff>
    </xdr:from>
    <xdr:to>
      <xdr:col>2</xdr:col>
      <xdr:colOff>1531808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CF4B74F-747D-417D-85A0-F1C2621ADA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3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B2DEBBC-5970-4550-BC3D-E1016F8C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340179</xdr:colOff>
      <xdr:row>0</xdr:row>
      <xdr:rowOff>108857</xdr:rowOff>
    </xdr:from>
    <xdr:to>
      <xdr:col>2</xdr:col>
      <xdr:colOff>1542941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DB072C7-213E-4F4F-807E-E27685C848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3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2EB5AE1-AABA-4245-9F37-087E8D9D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272144</xdr:colOff>
      <xdr:row>14</xdr:row>
      <xdr:rowOff>340178</xdr:rowOff>
    </xdr:from>
    <xdr:to>
      <xdr:col>11</xdr:col>
      <xdr:colOff>1183823</xdr:colOff>
      <xdr:row>20</xdr:row>
      <xdr:rowOff>171942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5CE7A787-A8C2-4651-97CD-AA0DA9992E96}"/>
            </a:ext>
          </a:extLst>
        </xdr:cNvPr>
        <xdr:cNvSpPr/>
      </xdr:nvSpPr>
      <xdr:spPr>
        <a:xfrm>
          <a:off x="18546537" y="3428999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701842</xdr:colOff>
      <xdr:row>1</xdr:row>
      <xdr:rowOff>10526</xdr:rowOff>
    </xdr:from>
    <xdr:to>
      <xdr:col>4</xdr:col>
      <xdr:colOff>902369</xdr:colOff>
      <xdr:row>1</xdr:row>
      <xdr:rowOff>170446</xdr:rowOff>
    </xdr:to>
    <xdr:sp macro="" textlink="">
      <xdr:nvSpPr>
        <xdr:cNvPr id="2" name="Flecha: hacia abajo 1">
          <a:extLst>
            <a:ext uri="{FF2B5EF4-FFF2-40B4-BE49-F238E27FC236}">
              <a16:creationId xmlns:a16="http://schemas.microsoft.com/office/drawing/2014/main" xmlns="" id="{4A0B151C-6329-424A-9E52-8A22B9BAE1B7}"/>
            </a:ext>
          </a:extLst>
        </xdr:cNvPr>
        <xdr:cNvSpPr/>
      </xdr:nvSpPr>
      <xdr:spPr>
        <a:xfrm>
          <a:off x="7599947" y="491789"/>
          <a:ext cx="200527" cy="15992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723899</xdr:colOff>
      <xdr:row>1</xdr:row>
      <xdr:rowOff>12031</xdr:rowOff>
    </xdr:from>
    <xdr:to>
      <xdr:col>10</xdr:col>
      <xdr:colOff>924426</xdr:colOff>
      <xdr:row>1</xdr:row>
      <xdr:rowOff>162426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xmlns="" id="{95BC0D2D-1FBD-4AC3-9335-930AF2157266}"/>
            </a:ext>
          </a:extLst>
        </xdr:cNvPr>
        <xdr:cNvSpPr/>
      </xdr:nvSpPr>
      <xdr:spPr>
        <a:xfrm>
          <a:off x="16184478" y="493294"/>
          <a:ext cx="200527" cy="15039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103909</xdr:rowOff>
    </xdr:from>
    <xdr:to>
      <xdr:col>2</xdr:col>
      <xdr:colOff>1549126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A771B91-54C0-4528-9B01-208F36344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F13D18D-0831-43C4-9A7E-EFF641AA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647140</xdr:colOff>
      <xdr:row>0</xdr:row>
      <xdr:rowOff>49306</xdr:rowOff>
    </xdr:from>
    <xdr:to>
      <xdr:col>2</xdr:col>
      <xdr:colOff>1226310</xdr:colOff>
      <xdr:row>3</xdr:row>
      <xdr:rowOff>96330</xdr:rowOff>
    </xdr:to>
    <xdr:pic>
      <xdr:nvPicPr>
        <xdr:cNvPr id="2" name="Imagen 1" descr="Logotipo de la Comisión Nacional del Servicio Civil, con la leyenda &quot;Igualdad, mérito y oportunidad&quot;." title="Logotipo de la Comisión Nacional del Servicio Civil.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0965" y="49306"/>
          <a:ext cx="579170" cy="603556"/>
        </a:xfrm>
        <a:prstGeom prst="rect">
          <a:avLst/>
        </a:prstGeom>
      </xdr:spPr>
    </xdr:pic>
    <xdr:clientData/>
  </xdr:twoCellAnchor>
  <xdr:twoCellAnchor>
    <xdr:from>
      <xdr:col>8</xdr:col>
      <xdr:colOff>285750</xdr:colOff>
      <xdr:row>13</xdr:row>
      <xdr:rowOff>136072</xdr:rowOff>
    </xdr:from>
    <xdr:to>
      <xdr:col>8</xdr:col>
      <xdr:colOff>1197429</xdr:colOff>
      <xdr:row>19</xdr:row>
      <xdr:rowOff>158337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xmlns="" id="{07CA155C-DB0C-4F9C-8006-FB9B80B97199}"/>
            </a:ext>
          </a:extLst>
        </xdr:cNvPr>
        <xdr:cNvSpPr/>
      </xdr:nvSpPr>
      <xdr:spPr>
        <a:xfrm>
          <a:off x="13988143" y="3401786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340179</xdr:colOff>
      <xdr:row>0</xdr:row>
      <xdr:rowOff>95250</xdr:rowOff>
    </xdr:from>
    <xdr:to>
      <xdr:col>2</xdr:col>
      <xdr:colOff>1542941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02AD3EC-8CDA-405B-AD88-2BD37E5FDE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3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6FC1169-5D11-4ED7-B396-01657DA1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311727</xdr:colOff>
      <xdr:row>14</xdr:row>
      <xdr:rowOff>121228</xdr:rowOff>
    </xdr:from>
    <xdr:to>
      <xdr:col>14</xdr:col>
      <xdr:colOff>1223406</xdr:colOff>
      <xdr:row>20</xdr:row>
      <xdr:rowOff>165759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108BD0E0-1D1A-490D-820F-471E55D85A26}"/>
            </a:ext>
          </a:extLst>
        </xdr:cNvPr>
        <xdr:cNvSpPr/>
      </xdr:nvSpPr>
      <xdr:spPr>
        <a:xfrm>
          <a:off x="23154409" y="3342410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108857</xdr:rowOff>
    </xdr:from>
    <xdr:to>
      <xdr:col>2</xdr:col>
      <xdr:colOff>1542940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D444144-8434-47CA-AFDE-6EC40D61EC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108857"/>
          <a:ext cx="1202762" cy="51868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108857</xdr:rowOff>
    </xdr:from>
    <xdr:to>
      <xdr:col>2</xdr:col>
      <xdr:colOff>1542940</xdr:colOff>
      <xdr:row>3</xdr:row>
      <xdr:rowOff>83251</xdr:rowOff>
    </xdr:to>
    <xdr:pic>
      <xdr:nvPicPr>
        <xdr:cNvPr id="2" name="Imagen 1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D6653D0-6F71-4E63-83FD-1E3F4ADAF0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003" y="108857"/>
          <a:ext cx="1202762" cy="526844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4490B0E-E106-41B1-90E3-017A2A3B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326571</xdr:colOff>
      <xdr:row>0</xdr:row>
      <xdr:rowOff>108857</xdr:rowOff>
    </xdr:from>
    <xdr:to>
      <xdr:col>2</xdr:col>
      <xdr:colOff>1529333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7AB1EE4-3D19-43B0-A03F-220C9CA860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5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52BB744-0CCF-46F9-A18A-B1E1E3CB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450272</xdr:colOff>
      <xdr:row>14</xdr:row>
      <xdr:rowOff>103909</xdr:rowOff>
    </xdr:from>
    <xdr:to>
      <xdr:col>11</xdr:col>
      <xdr:colOff>1361951</xdr:colOff>
      <xdr:row>20</xdr:row>
      <xdr:rowOff>148440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5BAEF23E-F668-42DC-A545-D50580C3DAE9}"/>
            </a:ext>
          </a:extLst>
        </xdr:cNvPr>
        <xdr:cNvSpPr/>
      </xdr:nvSpPr>
      <xdr:spPr>
        <a:xfrm>
          <a:off x="18720954" y="3151909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647140</xdr:colOff>
      <xdr:row>0</xdr:row>
      <xdr:rowOff>49306</xdr:rowOff>
    </xdr:from>
    <xdr:to>
      <xdr:col>2</xdr:col>
      <xdr:colOff>1226310</xdr:colOff>
      <xdr:row>3</xdr:row>
      <xdr:rowOff>96330</xdr:rowOff>
    </xdr:to>
    <xdr:pic>
      <xdr:nvPicPr>
        <xdr:cNvPr id="2" name="Imagen 1" descr="Logotipo de la Comisión Nacional del Servicio Civil, con la leyenda &quot;Igualdad, mérito y oportunidad&quot;." title="Logotipo de la Comisión Nacional del Servicio Civil."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0965" y="49306"/>
          <a:ext cx="579170" cy="60355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381001</xdr:colOff>
      <xdr:row>0</xdr:row>
      <xdr:rowOff>103909</xdr:rowOff>
    </xdr:from>
    <xdr:to>
      <xdr:col>2</xdr:col>
      <xdr:colOff>1583763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787B215-0C9B-423F-8FC4-9DC06009D2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228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460DFF4-2D42-4A24-96F3-0BB5F0BB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272143</xdr:colOff>
      <xdr:row>14</xdr:row>
      <xdr:rowOff>326571</xdr:rowOff>
    </xdr:from>
    <xdr:to>
      <xdr:col>11</xdr:col>
      <xdr:colOff>1183822</xdr:colOff>
      <xdr:row>20</xdr:row>
      <xdr:rowOff>158336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443C2443-BB74-46DE-BDB7-42285985577F}"/>
            </a:ext>
          </a:extLst>
        </xdr:cNvPr>
        <xdr:cNvSpPr/>
      </xdr:nvSpPr>
      <xdr:spPr>
        <a:xfrm>
          <a:off x="18546536" y="3592285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1333499</xdr:colOff>
      <xdr:row>14</xdr:row>
      <xdr:rowOff>0</xdr:rowOff>
    </xdr:from>
    <xdr:to>
      <xdr:col>9</xdr:col>
      <xdr:colOff>442756</xdr:colOff>
      <xdr:row>20</xdr:row>
      <xdr:rowOff>161057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92335B92-3D82-46C1-9C29-64C1BFAA7DC2}"/>
            </a:ext>
          </a:extLst>
        </xdr:cNvPr>
        <xdr:cNvGrpSpPr/>
      </xdr:nvGrpSpPr>
      <xdr:grpSpPr>
        <a:xfrm>
          <a:off x="13511892" y="3265714"/>
          <a:ext cx="2157257" cy="1412914"/>
          <a:chOff x="13484678" y="3211286"/>
          <a:chExt cx="2157257" cy="1412914"/>
        </a:xfrm>
      </xdr:grpSpPr>
      <xdr:sp macro="" textlink="">
        <xdr:nvSpPr>
          <xdr:cNvPr id="6" name="Flecha: hacia abajo 5">
            <a:extLst>
              <a:ext uri="{FF2B5EF4-FFF2-40B4-BE49-F238E27FC236}">
                <a16:creationId xmlns:a16="http://schemas.microsoft.com/office/drawing/2014/main" xmlns="" id="{18C1E1F2-653D-47A9-9A5B-DE47E450F261}"/>
              </a:ext>
            </a:extLst>
          </xdr:cNvPr>
          <xdr:cNvSpPr/>
        </xdr:nvSpPr>
        <xdr:spPr>
          <a:xfrm>
            <a:off x="14004471" y="3540578"/>
            <a:ext cx="911679" cy="1083622"/>
          </a:xfrm>
          <a:prstGeom prst="downArrow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xmlns="" id="{765BFE17-E573-4762-9904-EDAA70A8818C}"/>
              </a:ext>
            </a:extLst>
          </xdr:cNvPr>
          <xdr:cNvSpPr txBox="1"/>
        </xdr:nvSpPr>
        <xdr:spPr>
          <a:xfrm>
            <a:off x="13484678" y="3211286"/>
            <a:ext cx="2157257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1600" b="1"/>
              <a:t>Reporte aún</a:t>
            </a:r>
            <a:r>
              <a:rPr lang="es-CO" sz="1600" b="1" baseline="0"/>
              <a:t> pendiente</a:t>
            </a:r>
            <a:endParaRPr lang="es-CO" sz="1600" b="1"/>
          </a:p>
        </xdr:txBody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329045</xdr:colOff>
      <xdr:row>0</xdr:row>
      <xdr:rowOff>103909</xdr:rowOff>
    </xdr:from>
    <xdr:to>
      <xdr:col>2</xdr:col>
      <xdr:colOff>1531807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1F884DB-73B3-4262-A473-8E8067DD97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2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2EAF0EF-EB4C-40E2-8324-59413F7E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353786</xdr:colOff>
      <xdr:row>0</xdr:row>
      <xdr:rowOff>95250</xdr:rowOff>
    </xdr:from>
    <xdr:to>
      <xdr:col>2</xdr:col>
      <xdr:colOff>1556548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9EBF312-6F8A-4B0C-99A5-007559BF2B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2E1309B1-765C-413B-855A-3500761A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363680</xdr:colOff>
      <xdr:row>0</xdr:row>
      <xdr:rowOff>102447</xdr:rowOff>
    </xdr:from>
    <xdr:to>
      <xdr:col>2</xdr:col>
      <xdr:colOff>1566442</xdr:colOff>
      <xdr:row>3</xdr:row>
      <xdr:rowOff>81643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1256B71-318E-4A99-89B9-5747755D0B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6144" y="102447"/>
          <a:ext cx="1202762" cy="523482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8D7E64F-730C-4D33-893D-C1BCFB71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8926" y="15082317"/>
          <a:ext cx="1018655" cy="462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86591</xdr:rowOff>
    </xdr:from>
    <xdr:to>
      <xdr:col>2</xdr:col>
      <xdr:colOff>1549126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C34FE94-349B-42A0-8BBD-92F67E17DB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396F289-63AC-46F3-8C1B-0992DBC3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363682</xdr:colOff>
      <xdr:row>14</xdr:row>
      <xdr:rowOff>277090</xdr:rowOff>
    </xdr:from>
    <xdr:to>
      <xdr:col>11</xdr:col>
      <xdr:colOff>1275361</xdr:colOff>
      <xdr:row>20</xdr:row>
      <xdr:rowOff>131121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67889628-7A71-42B3-ADBA-7CEFD6CF9311}"/>
            </a:ext>
          </a:extLst>
        </xdr:cNvPr>
        <xdr:cNvSpPr/>
      </xdr:nvSpPr>
      <xdr:spPr>
        <a:xfrm>
          <a:off x="18634364" y="4000499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329045</xdr:colOff>
      <xdr:row>0</xdr:row>
      <xdr:rowOff>103909</xdr:rowOff>
    </xdr:from>
    <xdr:to>
      <xdr:col>2</xdr:col>
      <xdr:colOff>1531807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B2E6930-002E-4A2E-A40A-BC738F3E8B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2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56</xdr:row>
      <xdr:rowOff>87246</xdr:rowOff>
    </xdr:from>
    <xdr:to>
      <xdr:col>12</xdr:col>
      <xdr:colOff>1269188</xdr:colOff>
      <xdr:row>59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658DC77-8945-4A88-8853-90355DE6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285750</xdr:colOff>
      <xdr:row>14</xdr:row>
      <xdr:rowOff>353785</xdr:rowOff>
    </xdr:from>
    <xdr:to>
      <xdr:col>11</xdr:col>
      <xdr:colOff>1197429</xdr:colOff>
      <xdr:row>20</xdr:row>
      <xdr:rowOff>185550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83D67485-3EFF-401C-9FBB-48E42573EB54}"/>
            </a:ext>
          </a:extLst>
        </xdr:cNvPr>
        <xdr:cNvSpPr/>
      </xdr:nvSpPr>
      <xdr:spPr>
        <a:xfrm>
          <a:off x="18560143" y="3578678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329046</xdr:colOff>
      <xdr:row>0</xdr:row>
      <xdr:rowOff>103909</xdr:rowOff>
    </xdr:from>
    <xdr:to>
      <xdr:col>2</xdr:col>
      <xdr:colOff>1531808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9914F268-47A4-451A-9D3B-4D2DB6547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3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56</xdr:row>
      <xdr:rowOff>87246</xdr:rowOff>
    </xdr:from>
    <xdr:to>
      <xdr:col>12</xdr:col>
      <xdr:colOff>1269188</xdr:colOff>
      <xdr:row>59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BED9240-D67C-4F30-978A-A9842189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311727</xdr:colOff>
      <xdr:row>14</xdr:row>
      <xdr:rowOff>311729</xdr:rowOff>
    </xdr:from>
    <xdr:to>
      <xdr:col>11</xdr:col>
      <xdr:colOff>1223406</xdr:colOff>
      <xdr:row>20</xdr:row>
      <xdr:rowOff>165760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F2B44CDB-5559-460C-AA5C-CDB7EFD21F05}"/>
            </a:ext>
          </a:extLst>
        </xdr:cNvPr>
        <xdr:cNvSpPr/>
      </xdr:nvSpPr>
      <xdr:spPr>
        <a:xfrm>
          <a:off x="18582409" y="3498274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346363</xdr:colOff>
      <xdr:row>0</xdr:row>
      <xdr:rowOff>86591</xdr:rowOff>
    </xdr:from>
    <xdr:to>
      <xdr:col>2</xdr:col>
      <xdr:colOff>1549125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EBD623C-9EE4-4D6B-89EB-56B820EC8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0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44FA845-3A1D-4BCA-923F-F5E89955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311727</xdr:colOff>
      <xdr:row>0</xdr:row>
      <xdr:rowOff>103909</xdr:rowOff>
    </xdr:from>
    <xdr:to>
      <xdr:col>2</xdr:col>
      <xdr:colOff>1514489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F3CFAAC-DE04-4F39-AFF0-5376E5E8F6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954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2F25F16-62F1-4778-AD8E-31911EBF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326572</xdr:colOff>
      <xdr:row>14</xdr:row>
      <xdr:rowOff>149679</xdr:rowOff>
    </xdr:from>
    <xdr:to>
      <xdr:col>14</xdr:col>
      <xdr:colOff>1238251</xdr:colOff>
      <xdr:row>20</xdr:row>
      <xdr:rowOff>171944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437E04AE-E8BB-44EF-BB16-2DE410A936BC}"/>
            </a:ext>
          </a:extLst>
        </xdr:cNvPr>
        <xdr:cNvSpPr/>
      </xdr:nvSpPr>
      <xdr:spPr>
        <a:xfrm>
          <a:off x="23172965" y="3374572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121227</xdr:rowOff>
    </xdr:from>
    <xdr:to>
      <xdr:col>2</xdr:col>
      <xdr:colOff>1549126</xdr:colOff>
      <xdr:row>3</xdr:row>
      <xdr:rowOff>103043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93EFB1E-ECF8-471A-9914-61B7341F69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12122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13FC725-FEA7-401B-9490-5D6DA0017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312964</xdr:colOff>
      <xdr:row>14</xdr:row>
      <xdr:rowOff>149679</xdr:rowOff>
    </xdr:from>
    <xdr:to>
      <xdr:col>11</xdr:col>
      <xdr:colOff>1224643</xdr:colOff>
      <xdr:row>20</xdr:row>
      <xdr:rowOff>171944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xmlns="" id="{AE61AFC7-8BA3-4D99-A404-CAFB5430568A}"/>
            </a:ext>
          </a:extLst>
        </xdr:cNvPr>
        <xdr:cNvSpPr/>
      </xdr:nvSpPr>
      <xdr:spPr>
        <a:xfrm>
          <a:off x="18587357" y="3374572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103909</xdr:rowOff>
    </xdr:from>
    <xdr:to>
      <xdr:col>2</xdr:col>
      <xdr:colOff>1549126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D4E93D6-D522-4756-B836-E3A5493294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D5B6FEB-D377-4748-91EC-064AC7C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312965</xdr:colOff>
      <xdr:row>14</xdr:row>
      <xdr:rowOff>149679</xdr:rowOff>
    </xdr:from>
    <xdr:to>
      <xdr:col>11</xdr:col>
      <xdr:colOff>1224644</xdr:colOff>
      <xdr:row>20</xdr:row>
      <xdr:rowOff>171944</xdr:rowOff>
    </xdr:to>
    <xdr:sp macro="" textlink="">
      <xdr:nvSpPr>
        <xdr:cNvPr id="6" name="Flecha: hacia abajo 5">
          <a:extLst>
            <a:ext uri="{FF2B5EF4-FFF2-40B4-BE49-F238E27FC236}">
              <a16:creationId xmlns:a16="http://schemas.microsoft.com/office/drawing/2014/main" xmlns="" id="{F0FC6C5A-0A80-47DB-850F-6CEBFDCEEABD}"/>
            </a:ext>
          </a:extLst>
        </xdr:cNvPr>
        <xdr:cNvSpPr/>
      </xdr:nvSpPr>
      <xdr:spPr>
        <a:xfrm>
          <a:off x="18587358" y="3197679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95250</xdr:rowOff>
    </xdr:from>
    <xdr:to>
      <xdr:col>2</xdr:col>
      <xdr:colOff>1515726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9E5331A-07A7-439F-A428-DAB689C3F3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6CBDC0CA-6110-415E-94F7-9F6FD610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299357</xdr:colOff>
      <xdr:row>14</xdr:row>
      <xdr:rowOff>149678</xdr:rowOff>
    </xdr:from>
    <xdr:to>
      <xdr:col>14</xdr:col>
      <xdr:colOff>1211036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D36F4C0F-1F18-4CEC-A369-5DF835F9D7E6}"/>
            </a:ext>
          </a:extLst>
        </xdr:cNvPr>
        <xdr:cNvSpPr/>
      </xdr:nvSpPr>
      <xdr:spPr>
        <a:xfrm>
          <a:off x="23145750" y="3197678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95250</xdr:rowOff>
    </xdr:from>
    <xdr:to>
      <xdr:col>2</xdr:col>
      <xdr:colOff>1515726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ECB3758-6B83-4715-86ED-A497B84F37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D0F863F-2150-4DFE-9E63-7B75FECD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332757</xdr:colOff>
      <xdr:row>14</xdr:row>
      <xdr:rowOff>149679</xdr:rowOff>
    </xdr:from>
    <xdr:to>
      <xdr:col>11</xdr:col>
      <xdr:colOff>1244436</xdr:colOff>
      <xdr:row>21</xdr:row>
      <xdr:rowOff>3710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9542B26A-4A10-4045-90A1-95CF57C62718}"/>
            </a:ext>
          </a:extLst>
        </xdr:cNvPr>
        <xdr:cNvSpPr/>
      </xdr:nvSpPr>
      <xdr:spPr>
        <a:xfrm>
          <a:off x="18607150" y="3551465"/>
          <a:ext cx="911679" cy="1105888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95250</xdr:rowOff>
    </xdr:from>
    <xdr:to>
      <xdr:col>2</xdr:col>
      <xdr:colOff>1515726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A42093B-BD3C-4507-B444-5766922DA8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F961231-3A36-48F9-937D-CDFDAE60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340179</xdr:colOff>
      <xdr:row>14</xdr:row>
      <xdr:rowOff>149679</xdr:rowOff>
    </xdr:from>
    <xdr:to>
      <xdr:col>11</xdr:col>
      <xdr:colOff>1251858</xdr:colOff>
      <xdr:row>20</xdr:row>
      <xdr:rowOff>171944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016BF726-BFFD-4654-8921-3CB307DF4B00}"/>
            </a:ext>
          </a:extLst>
        </xdr:cNvPr>
        <xdr:cNvSpPr/>
      </xdr:nvSpPr>
      <xdr:spPr>
        <a:xfrm>
          <a:off x="18614572" y="3374572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313765</xdr:colOff>
      <xdr:row>0</xdr:row>
      <xdr:rowOff>89647</xdr:rowOff>
    </xdr:from>
    <xdr:to>
      <xdr:col>2</xdr:col>
      <xdr:colOff>1516527</xdr:colOff>
      <xdr:row>3</xdr:row>
      <xdr:rowOff>64041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E1676C6-3FD8-4039-899A-56DBFC1E2A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7030" y="89647"/>
          <a:ext cx="1202762" cy="523482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51DB840-EF71-43A7-8F40-0631E855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203421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258536</xdr:colOff>
      <xdr:row>14</xdr:row>
      <xdr:rowOff>149678</xdr:rowOff>
    </xdr:from>
    <xdr:to>
      <xdr:col>11</xdr:col>
      <xdr:colOff>1170215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33979EF3-F8CD-4D0E-951D-BB5D9CA26FAE}"/>
            </a:ext>
          </a:extLst>
        </xdr:cNvPr>
        <xdr:cNvSpPr/>
      </xdr:nvSpPr>
      <xdr:spPr>
        <a:xfrm>
          <a:off x="18532929" y="3374571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95250</xdr:rowOff>
    </xdr:from>
    <xdr:to>
      <xdr:col>2</xdr:col>
      <xdr:colOff>1529334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02BC25A-6AFB-48FA-BD3D-61D9DBDE90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5BEF924-A929-4A82-ABF2-4BB11B9B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326572</xdr:colOff>
      <xdr:row>14</xdr:row>
      <xdr:rowOff>149678</xdr:rowOff>
    </xdr:from>
    <xdr:to>
      <xdr:col>11</xdr:col>
      <xdr:colOff>1238251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11C3D019-85C0-4F2D-96B4-CFB9A347C96D}"/>
            </a:ext>
          </a:extLst>
        </xdr:cNvPr>
        <xdr:cNvSpPr/>
      </xdr:nvSpPr>
      <xdr:spPr>
        <a:xfrm>
          <a:off x="18600965" y="3197678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103909</xdr:rowOff>
    </xdr:from>
    <xdr:to>
      <xdr:col>2</xdr:col>
      <xdr:colOff>1549126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E3ED227-B075-4AB7-A714-F5F03F06A5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29C93B23-FE21-40DE-9096-328ED219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363682</xdr:colOff>
      <xdr:row>14</xdr:row>
      <xdr:rowOff>138545</xdr:rowOff>
    </xdr:from>
    <xdr:to>
      <xdr:col>11</xdr:col>
      <xdr:colOff>1275361</xdr:colOff>
      <xdr:row>20</xdr:row>
      <xdr:rowOff>183076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97EA7FA4-E6DD-4C67-B64E-43B36FDC12BA}"/>
            </a:ext>
          </a:extLst>
        </xdr:cNvPr>
        <xdr:cNvSpPr/>
      </xdr:nvSpPr>
      <xdr:spPr>
        <a:xfrm>
          <a:off x="18634364" y="3671454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336177</xdr:colOff>
      <xdr:row>0</xdr:row>
      <xdr:rowOff>112059</xdr:rowOff>
    </xdr:from>
    <xdr:to>
      <xdr:col>2</xdr:col>
      <xdr:colOff>1538939</xdr:colOff>
      <xdr:row>3</xdr:row>
      <xdr:rowOff>81651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3EC38F4-932B-42F5-AD18-F32BD7AB2A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442" y="11205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D2CFC35-43DF-496D-BA1F-1EBCBED2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277091</xdr:colOff>
      <xdr:row>14</xdr:row>
      <xdr:rowOff>121227</xdr:rowOff>
    </xdr:from>
    <xdr:to>
      <xdr:col>11</xdr:col>
      <xdr:colOff>1188770</xdr:colOff>
      <xdr:row>20</xdr:row>
      <xdr:rowOff>165758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257581A9-C404-4F12-849D-0DAE6ED4D09C}"/>
            </a:ext>
          </a:extLst>
        </xdr:cNvPr>
        <xdr:cNvSpPr/>
      </xdr:nvSpPr>
      <xdr:spPr>
        <a:xfrm>
          <a:off x="18547773" y="2926772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329046</xdr:colOff>
      <xdr:row>0</xdr:row>
      <xdr:rowOff>86591</xdr:rowOff>
    </xdr:from>
    <xdr:to>
      <xdr:col>2</xdr:col>
      <xdr:colOff>1531808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87445D4-FE8B-4EFE-9284-9C549C89AC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3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5D22A04-03E0-486B-A835-18EC66BD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316820</xdr:colOff>
      <xdr:row>14</xdr:row>
      <xdr:rowOff>132433</xdr:rowOff>
    </xdr:from>
    <xdr:to>
      <xdr:col>11</xdr:col>
      <xdr:colOff>1228499</xdr:colOff>
      <xdr:row>20</xdr:row>
      <xdr:rowOff>176963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102A520E-F899-4008-B80E-E8FC4C42BD2F}"/>
            </a:ext>
          </a:extLst>
        </xdr:cNvPr>
        <xdr:cNvSpPr/>
      </xdr:nvSpPr>
      <xdr:spPr>
        <a:xfrm>
          <a:off x="18593614" y="3382139"/>
          <a:ext cx="911679" cy="1120295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311727</xdr:colOff>
      <xdr:row>0</xdr:row>
      <xdr:rowOff>86591</xdr:rowOff>
    </xdr:from>
    <xdr:to>
      <xdr:col>2</xdr:col>
      <xdr:colOff>1514489</xdr:colOff>
      <xdr:row>3</xdr:row>
      <xdr:rowOff>68407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67D3F5A-AD55-493D-BD84-80EC4B003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954" y="86591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9F7AD86-0C4C-49CB-B3AE-63D1E1C1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516489</xdr:colOff>
      <xdr:row>14</xdr:row>
      <xdr:rowOff>132433</xdr:rowOff>
    </xdr:from>
    <xdr:to>
      <xdr:col>11</xdr:col>
      <xdr:colOff>1428168</xdr:colOff>
      <xdr:row>20</xdr:row>
      <xdr:rowOff>176963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BC352877-4166-4E00-9C06-ADD1F3239945}"/>
            </a:ext>
          </a:extLst>
        </xdr:cNvPr>
        <xdr:cNvSpPr/>
      </xdr:nvSpPr>
      <xdr:spPr>
        <a:xfrm>
          <a:off x="18793283" y="3382139"/>
          <a:ext cx="911679" cy="1120295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346364</xdr:colOff>
      <xdr:row>0</xdr:row>
      <xdr:rowOff>103909</xdr:rowOff>
    </xdr:from>
    <xdr:to>
      <xdr:col>2</xdr:col>
      <xdr:colOff>1549126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E47087E-A67E-4E7C-B1B6-6CBEE1A2FF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7591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7D6E55C-26EE-4A38-9DAC-B18C2C5F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299357</xdr:colOff>
      <xdr:row>14</xdr:row>
      <xdr:rowOff>136072</xdr:rowOff>
    </xdr:from>
    <xdr:to>
      <xdr:col>11</xdr:col>
      <xdr:colOff>1211036</xdr:colOff>
      <xdr:row>20</xdr:row>
      <xdr:rowOff>158337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62A223CD-73FD-43C8-8B25-651FDF4486E1}"/>
            </a:ext>
          </a:extLst>
        </xdr:cNvPr>
        <xdr:cNvSpPr/>
      </xdr:nvSpPr>
      <xdr:spPr>
        <a:xfrm>
          <a:off x="18573750" y="3360965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329045</xdr:colOff>
      <xdr:row>0</xdr:row>
      <xdr:rowOff>103909</xdr:rowOff>
    </xdr:from>
    <xdr:to>
      <xdr:col>2</xdr:col>
      <xdr:colOff>1531807</xdr:colOff>
      <xdr:row>3</xdr:row>
      <xdr:rowOff>85725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607CB067-260A-459C-96E5-BF5D33E726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272" y="103909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425009E-8998-4747-B40B-C20C7660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312964</xdr:colOff>
      <xdr:row>0</xdr:row>
      <xdr:rowOff>95250</xdr:rowOff>
    </xdr:from>
    <xdr:to>
      <xdr:col>2</xdr:col>
      <xdr:colOff>1515726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419B301-B3EE-45BE-AA71-3B4B17FCFB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8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3E9812D-E40C-42B2-996E-CAEF2C2D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108857</xdr:rowOff>
    </xdr:from>
    <xdr:to>
      <xdr:col>2</xdr:col>
      <xdr:colOff>1542940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D9DD7168-A8DF-44D5-BA80-3001D4FDA9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8160D55-C5F8-40C4-894A-B4091062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312965</xdr:colOff>
      <xdr:row>0</xdr:row>
      <xdr:rowOff>108857</xdr:rowOff>
    </xdr:from>
    <xdr:to>
      <xdr:col>2</xdr:col>
      <xdr:colOff>1515727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004B98A-EEFC-44BB-BA2C-A455244B2F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9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685A287-EF00-4F95-A99E-9C43F2F0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340179</xdr:colOff>
      <xdr:row>0</xdr:row>
      <xdr:rowOff>95250</xdr:rowOff>
    </xdr:from>
    <xdr:to>
      <xdr:col>2</xdr:col>
      <xdr:colOff>1542941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03C94D0-A1C2-418C-B896-AFB9DFC254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3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A7CD1B53-6560-4731-A700-9C72E899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203421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408214</xdr:colOff>
      <xdr:row>14</xdr:row>
      <xdr:rowOff>149678</xdr:rowOff>
    </xdr:from>
    <xdr:to>
      <xdr:col>14</xdr:col>
      <xdr:colOff>1319893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411E177F-2C68-4AD1-8D74-A831CE224F13}"/>
            </a:ext>
          </a:extLst>
        </xdr:cNvPr>
        <xdr:cNvSpPr/>
      </xdr:nvSpPr>
      <xdr:spPr>
        <a:xfrm>
          <a:off x="23254607" y="3374571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340178</xdr:colOff>
      <xdr:row>0</xdr:row>
      <xdr:rowOff>108857</xdr:rowOff>
    </xdr:from>
    <xdr:to>
      <xdr:col>2</xdr:col>
      <xdr:colOff>1542940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65DAB9A-FE33-4253-94F5-6454EE11D7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2642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31A493E-5B0D-4C6F-BFF0-60B762B8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299357</xdr:colOff>
      <xdr:row>0</xdr:row>
      <xdr:rowOff>108857</xdr:rowOff>
    </xdr:from>
    <xdr:to>
      <xdr:col>2</xdr:col>
      <xdr:colOff>1502119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95DCDBD-D83C-4EAC-927D-699C8BBDCD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1821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DFA747F-020B-4637-945C-0AD66816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312965</xdr:colOff>
      <xdr:row>0</xdr:row>
      <xdr:rowOff>81643</xdr:rowOff>
    </xdr:from>
    <xdr:to>
      <xdr:col>2</xdr:col>
      <xdr:colOff>1515727</xdr:colOff>
      <xdr:row>3</xdr:row>
      <xdr:rowOff>56037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49BD2CBE-4DBA-4E69-B023-6FF8E5FB32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5429" y="81643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E6AB980-4F5B-40E6-8DFB-96739C48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326572</xdr:colOff>
      <xdr:row>14</xdr:row>
      <xdr:rowOff>312963</xdr:rowOff>
    </xdr:from>
    <xdr:to>
      <xdr:col>14</xdr:col>
      <xdr:colOff>1238251</xdr:colOff>
      <xdr:row>20</xdr:row>
      <xdr:rowOff>144728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C9A3A8A6-829D-4B45-AC00-49D705156067}"/>
            </a:ext>
          </a:extLst>
        </xdr:cNvPr>
        <xdr:cNvSpPr/>
      </xdr:nvSpPr>
      <xdr:spPr>
        <a:xfrm>
          <a:off x="23281822" y="3537856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95250</xdr:rowOff>
    </xdr:from>
    <xdr:to>
      <xdr:col>2</xdr:col>
      <xdr:colOff>1529334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D10C2246-17F8-4BE1-B978-A4C5936983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CF170290-9490-455B-AB9E-65A7F8D0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312964</xdr:colOff>
      <xdr:row>14</xdr:row>
      <xdr:rowOff>326572</xdr:rowOff>
    </xdr:from>
    <xdr:to>
      <xdr:col>14</xdr:col>
      <xdr:colOff>1224643</xdr:colOff>
      <xdr:row>20</xdr:row>
      <xdr:rowOff>158337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6068B04D-3BDC-4258-BD57-8EC106C32C9A}"/>
            </a:ext>
          </a:extLst>
        </xdr:cNvPr>
        <xdr:cNvSpPr/>
      </xdr:nvSpPr>
      <xdr:spPr>
        <a:xfrm>
          <a:off x="23268214" y="3374572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353785</xdr:colOff>
      <xdr:row>0</xdr:row>
      <xdr:rowOff>95250</xdr:rowOff>
    </xdr:from>
    <xdr:to>
      <xdr:col>2</xdr:col>
      <xdr:colOff>1556547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14905B89-CB70-43DF-8F65-1A04412B30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709D266D-BE74-4DCC-B1EA-6E9A35E7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394607</xdr:colOff>
      <xdr:row>14</xdr:row>
      <xdr:rowOff>340178</xdr:rowOff>
    </xdr:from>
    <xdr:to>
      <xdr:col>14</xdr:col>
      <xdr:colOff>1306286</xdr:colOff>
      <xdr:row>20</xdr:row>
      <xdr:rowOff>171943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53C50684-0DAE-4660-A61F-0D34DF5E6C2A}"/>
            </a:ext>
          </a:extLst>
        </xdr:cNvPr>
        <xdr:cNvSpPr/>
      </xdr:nvSpPr>
      <xdr:spPr>
        <a:xfrm>
          <a:off x="23349857" y="3197678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108857</xdr:rowOff>
    </xdr:from>
    <xdr:to>
      <xdr:col>2</xdr:col>
      <xdr:colOff>1529334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387E795B-2981-446E-B017-99D30F5094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F6966AAB-DDC5-461B-9D09-60F0DBC7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450272</xdr:colOff>
      <xdr:row>14</xdr:row>
      <xdr:rowOff>311728</xdr:rowOff>
    </xdr:from>
    <xdr:to>
      <xdr:col>14</xdr:col>
      <xdr:colOff>1361951</xdr:colOff>
      <xdr:row>20</xdr:row>
      <xdr:rowOff>165759</xdr:rowOff>
    </xdr:to>
    <xdr:sp macro="" textlink="">
      <xdr:nvSpPr>
        <xdr:cNvPr id="5" name="Flecha: hacia abajo 4">
          <a:extLst>
            <a:ext uri="{FF2B5EF4-FFF2-40B4-BE49-F238E27FC236}">
              <a16:creationId xmlns:a16="http://schemas.microsoft.com/office/drawing/2014/main" xmlns="" id="{AF542DCF-2D16-46A3-A25C-79D1CA10D21A}"/>
            </a:ext>
          </a:extLst>
        </xdr:cNvPr>
        <xdr:cNvSpPr/>
      </xdr:nvSpPr>
      <xdr:spPr>
        <a:xfrm>
          <a:off x="23396863" y="3671455"/>
          <a:ext cx="911679" cy="1083622"/>
        </a:xfrm>
        <a:prstGeom prst="down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353786</xdr:colOff>
      <xdr:row>0</xdr:row>
      <xdr:rowOff>95250</xdr:rowOff>
    </xdr:from>
    <xdr:to>
      <xdr:col>2</xdr:col>
      <xdr:colOff>1556548</xdr:colOff>
      <xdr:row>3</xdr:row>
      <xdr:rowOff>69644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F7442A5-3CAD-43B9-907D-CE784F3FCB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95250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BB33BC21-5192-455A-A802-4EBF703E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203421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108857</xdr:rowOff>
    </xdr:from>
    <xdr:to>
      <xdr:col>2</xdr:col>
      <xdr:colOff>1529334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E0E5360C-5687-4E37-A81A-9B95C71519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8057F275-D481-4766-9D13-7948AA8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108857</xdr:rowOff>
    </xdr:from>
    <xdr:to>
      <xdr:col>2</xdr:col>
      <xdr:colOff>1529334</xdr:colOff>
      <xdr:row>3</xdr:row>
      <xdr:rowOff>83251</xdr:rowOff>
    </xdr:to>
    <xdr:pic>
      <xdr:nvPicPr>
        <xdr:cNvPr id="3" name="Imagen 2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07DAAEA0-B19F-4021-8F4C-1F3C0F5BA5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036" y="108857"/>
          <a:ext cx="1202762" cy="518680"/>
        </a:xfrm>
        <a:prstGeom prst="rect">
          <a:avLst/>
        </a:prstGeom>
      </xdr:spPr>
    </xdr:pic>
    <xdr:clientData/>
  </xdr:twoCellAnchor>
  <xdr:twoCellAnchor editAs="oneCell">
    <xdr:from>
      <xdr:col>12</xdr:col>
      <xdr:colOff>250533</xdr:colOff>
      <xdr:row>54</xdr:row>
      <xdr:rowOff>87246</xdr:rowOff>
    </xdr:from>
    <xdr:to>
      <xdr:col>12</xdr:col>
      <xdr:colOff>1269188</xdr:colOff>
      <xdr:row>57</xdr:row>
      <xdr:rowOff>18890</xdr:rowOff>
    </xdr:to>
    <xdr:pic>
      <xdr:nvPicPr>
        <xdr:cNvPr id="4" name="Imagen 3" descr="Logosímbolo de la Comisión Nacional del Servicio Civil con la leyenda igualdad mérito y oportunidad">
          <a:extLst>
            <a:ext uri="{FF2B5EF4-FFF2-40B4-BE49-F238E27FC236}">
              <a16:creationId xmlns:a16="http://schemas.microsoft.com/office/drawing/2014/main" xmlns="" id="{5D694ED2-1910-4593-82FF-0E3C7503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3008" y="15384396"/>
          <a:ext cx="1018655" cy="47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0\INDICADORES%202019\2019%20Trimestre%20II\F-SG-018_Tablero-de-control-de-indicadores_v1%20y%20F-SG-003_Ficha-del-indicador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-de-Mando-Integral"/>
      <sheetName val="Plataforma estratégica"/>
      <sheetName val="Formato_Ficha-del-indicador"/>
      <sheetName val="ÍNDICE"/>
      <sheetName val="TD"/>
      <sheetName val="Hoja1"/>
      <sheetName val="Tablero-indicadores"/>
      <sheetName val="Ficha_IND-PCS-PI-001-0"/>
      <sheetName val="Ficha_IND-PCS-PI-002-0"/>
      <sheetName val="Ficha_IND-PCS-GC-001-1"/>
      <sheetName val="Ficha_IND-PCS-GC-001-0"/>
      <sheetName val="Ficha_IND-PCS-SG-001-0"/>
      <sheetName val="Ficha_IND-PCS-SG-002-0"/>
      <sheetName val="Ficha_IND-PCS-CM-001-0"/>
      <sheetName val="Ficha_IND-PCS-CM-002-0"/>
      <sheetName val="Ficha_IND-PCS-PE-001-0"/>
      <sheetName val="Ficha_IND-PCS-PE-002-0"/>
      <sheetName val="Ficha_IND-PCS-ED-001-0"/>
      <sheetName val="Ficha_IND-PCS-ED-002-0"/>
      <sheetName val="Ficha_IND-PCS-RP-001-0"/>
      <sheetName val="Ficha_IND-PCS-RP-002-0"/>
      <sheetName val="Ficha_IND-PCS-DO-001-0"/>
      <sheetName val="Ficha_IND-PCS-DO-001-1"/>
      <sheetName val="Ficha_IND-PCS-VG-001-0"/>
      <sheetName val="Ficha_IND-PCS-VG-002-0"/>
      <sheetName val="Ficha_IND-PCS-VG-003-0"/>
      <sheetName val="Ficha_IND-PCS-VG-004-0"/>
      <sheetName val="Ficha_IND-PCS-VG-005-0"/>
      <sheetName val="Ficha_IND-PCS-VG-006-0"/>
      <sheetName val="Ficha_IND-PCS-VG-007-0"/>
      <sheetName val="Ficha_IND-PCS-VG-008-0"/>
      <sheetName val="Ficha_IND-PCS-VG-009-0"/>
      <sheetName val="Ficha_IND-PCS-CD-001-1"/>
      <sheetName val="Ficha_IND-PCS-CD-001-0"/>
      <sheetName val="Ficha_IND-PCS-CD-002-0"/>
      <sheetName val="Ficha_IND-PCS-CD-003-0"/>
      <sheetName val="Ficha_IND-PCS-CD-004-1"/>
      <sheetName val="Ficha_IND-PCS-CD-004-0"/>
      <sheetName val="Ficha_IND-PCS-AT-001-0"/>
      <sheetName val="Ficha_IND-PCS-AT-002-0"/>
      <sheetName val="Ficha_IND-PCS-AT-002-1"/>
      <sheetName val="Ficha_IND-PCS-AU-001-0"/>
      <sheetName val="Ficha_IND-PCS-AU-002-0"/>
      <sheetName val="Ficha_IND-PCS-AU-003-0"/>
      <sheetName val="Ficha_IND-PCS-IT-001-0"/>
      <sheetName val="Ficha_IND-PCS-IT-002-1"/>
      <sheetName val="Ficha_IND-PCS-CT-001-0"/>
      <sheetName val="Ficha_IND-PCS-CT-002-0"/>
      <sheetName val="Ficha_IND-PCS-CT-003-0"/>
      <sheetName val="Ficha_IND-PCS-GD-001-1"/>
      <sheetName val="Ficha_IND-PCS-GD-002-1"/>
      <sheetName val="Ficha_IND-PCS-GD-003-1"/>
      <sheetName val="Ficha_IND-PCS-CB-001-0"/>
      <sheetName val="Ficha_IND-PCS-CB-002-0"/>
      <sheetName val="Ficha_IND-PCS-GF-001-1"/>
      <sheetName val="Ficha_IND-PCS-GF-002-1"/>
      <sheetName val="Ficha_IND-PCS-GF-003-1"/>
      <sheetName val="Ficha_IND-PCS-RT-001-0"/>
      <sheetName val="Ficha_IND-PCS-RT-002-0"/>
      <sheetName val="Ficha_IND-PCS-TI-001-0"/>
      <sheetName val="Ficha_IND-PCS-TI-002-0"/>
      <sheetName val="Ficha_IND-PCS-RL-001-0"/>
      <sheetName val="Ficha_IND-PCS-RL-002-0"/>
      <sheetName val="Ficha_IND-PCS-ES-001-0"/>
      <sheetName val="Ficha_IND-PCS-ES-002-0"/>
      <sheetName val="Ficha_IND-PCS-ES-003-0"/>
      <sheetName val="Ficha_IND-PCS-ES-004-0"/>
      <sheetName val="Para_SIRECI"/>
      <sheetName val="Listados"/>
    </sheetNames>
    <sheetDataSet>
      <sheetData sheetId="0"/>
      <sheetData sheetId="1">
        <row r="4">
          <cell r="A4" t="str">
            <v>Del ciudadano</v>
          </cell>
        </row>
        <row r="5">
          <cell r="A5" t="str">
            <v>Financiera</v>
          </cell>
        </row>
        <row r="6">
          <cell r="A6" t="str">
            <v>Procesos internos</v>
          </cell>
        </row>
        <row r="7">
          <cell r="A7" t="str">
            <v>Aprendizaje y crecimiento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">
          <cell r="A2">
            <v>2019</v>
          </cell>
        </row>
        <row r="3">
          <cell r="A3">
            <v>2020</v>
          </cell>
        </row>
        <row r="4">
          <cell r="A4">
            <v>2021</v>
          </cell>
        </row>
        <row r="5">
          <cell r="A5">
            <v>2022</v>
          </cell>
        </row>
        <row r="8">
          <cell r="A8" t="str">
            <v>SI</v>
          </cell>
        </row>
        <row r="9">
          <cell r="A9" t="str">
            <v>NO</v>
          </cell>
        </row>
        <row r="12">
          <cell r="A12" t="str">
            <v>4.1. Eficiencia</v>
          </cell>
        </row>
        <row r="13">
          <cell r="A13" t="str">
            <v>4.2. Eficacia</v>
          </cell>
        </row>
        <row r="14">
          <cell r="A14" t="str">
            <v>4.3. Efectividad</v>
          </cell>
        </row>
        <row r="15">
          <cell r="A15" t="str">
            <v>4.4. Economía</v>
          </cell>
        </row>
        <row r="16">
          <cell r="A16" t="str">
            <v>4.5. Calidad</v>
          </cell>
        </row>
        <row r="17">
          <cell r="A17" t="str">
            <v>4.6. Insumo</v>
          </cell>
        </row>
        <row r="18">
          <cell r="A18" t="str">
            <v>4.7. Producto</v>
          </cell>
        </row>
        <row r="19">
          <cell r="A19" t="str">
            <v>4.8. Proceso</v>
          </cell>
        </row>
        <row r="22">
          <cell r="A22" t="str">
            <v>1 ECONOMÍA</v>
          </cell>
        </row>
        <row r="23">
          <cell r="A23" t="str">
            <v>2 EFICIENCIA</v>
          </cell>
        </row>
        <row r="24">
          <cell r="A24" t="str">
            <v>3 EFICACIA</v>
          </cell>
        </row>
        <row r="25">
          <cell r="A25" t="str">
            <v>4 EQUIDAD</v>
          </cell>
        </row>
        <row r="26">
          <cell r="A26" t="str">
            <v>5 VALORACIÓN DE COSTOS AMBIENTALES</v>
          </cell>
        </row>
        <row r="27">
          <cell r="A27" t="str">
            <v>6 OTROS</v>
          </cell>
        </row>
        <row r="28">
          <cell r="A28" t="str">
            <v>7 FORMULARIO SIN INFORMACIÓN</v>
          </cell>
        </row>
        <row r="31">
          <cell r="A31" t="str">
            <v>1 CALIDAD</v>
          </cell>
        </row>
        <row r="32">
          <cell r="A32" t="str">
            <v>2 COBERTURA</v>
          </cell>
        </row>
        <row r="33">
          <cell r="A33" t="str">
            <v>3 CONFIABILIDAD</v>
          </cell>
        </row>
        <row r="34">
          <cell r="A34" t="str">
            <v>4 COSTOS</v>
          </cell>
        </row>
        <row r="35">
          <cell r="A35" t="str">
            <v>5 CUMPLIMIENTO</v>
          </cell>
        </row>
        <row r="36">
          <cell r="A36" t="str">
            <v>6 OPORTUNIDAD</v>
          </cell>
        </row>
        <row r="37">
          <cell r="A37" t="str">
            <v>7 SATISFACCIÓN DEL CLIENTE</v>
          </cell>
        </row>
        <row r="38">
          <cell r="A38" t="str">
            <v>8 OTROS</v>
          </cell>
        </row>
        <row r="39">
          <cell r="A39" t="str">
            <v>9 FORMULARIO SIN INFORMACIÓN</v>
          </cell>
        </row>
        <row r="42">
          <cell r="A42" t="str">
            <v>Ascendente</v>
          </cell>
        </row>
        <row r="43">
          <cell r="A43" t="str">
            <v>Descendente</v>
          </cell>
        </row>
        <row r="46">
          <cell r="A46" t="str">
            <v>SG - Sistemas de gestión</v>
          </cell>
        </row>
        <row r="47">
          <cell r="A47" t="str">
            <v>PI - Planeación institucional</v>
          </cell>
        </row>
        <row r="48">
          <cell r="A48" t="str">
            <v>GC - Gestión de comunicaciones</v>
          </cell>
        </row>
        <row r="49">
          <cell r="A49" t="str">
            <v>TI - Gestión de tecnologías de la información</v>
          </cell>
        </row>
        <row r="50">
          <cell r="A50" t="str">
            <v>CM - Concurso de méritos</v>
          </cell>
        </row>
        <row r="51">
          <cell r="A51" t="str">
            <v>PE - Provisión de empleo público</v>
          </cell>
        </row>
        <row r="52">
          <cell r="A52" t="str">
            <v>ED - Evaluación del desempeño laboral</v>
          </cell>
        </row>
        <row r="53">
          <cell r="A53" t="str">
            <v>RP - Registro público de carrera administrativa</v>
          </cell>
        </row>
        <row r="54">
          <cell r="A54" t="str">
            <v>VG - Vigilancia de carrera administrativa</v>
          </cell>
        </row>
        <row r="55">
          <cell r="A55" t="str">
            <v>DO - Doctrina</v>
          </cell>
        </row>
        <row r="56">
          <cell r="A56" t="str">
            <v>AC - Acreditación de universidades - IES</v>
          </cell>
        </row>
        <row r="57">
          <cell r="A57" t="str">
            <v>AT - Administración y desarrollo del talento humano</v>
          </cell>
        </row>
        <row r="58">
          <cell r="A58" t="str">
            <v>RL - Representación judicial y extrajudicial</v>
          </cell>
        </row>
        <row r="59">
          <cell r="A59" t="str">
            <v>RT - Gestión de recursos tecnológicos</v>
          </cell>
        </row>
        <row r="60">
          <cell r="A60" t="str">
            <v>GD - Gestión documental</v>
          </cell>
        </row>
        <row r="61">
          <cell r="A61" t="str">
            <v>GF - Gestión financiera</v>
          </cell>
        </row>
        <row r="62">
          <cell r="A62" t="str">
            <v>CT - Contratación</v>
          </cell>
        </row>
        <row r="63">
          <cell r="A63" t="str">
            <v>CD - Control interno disciplinario</v>
          </cell>
        </row>
        <row r="64">
          <cell r="A64" t="str">
            <v>CB - Gestión contable</v>
          </cell>
        </row>
        <row r="65">
          <cell r="A65" t="str">
            <v>AU - Atención al ciudadano y notificaciones</v>
          </cell>
        </row>
        <row r="66">
          <cell r="A66" t="str">
            <v>IT - Infraestructura</v>
          </cell>
        </row>
        <row r="67">
          <cell r="A67" t="str">
            <v>ES - Evaluación y seguimiento a la gestión</v>
          </cell>
        </row>
        <row r="70">
          <cell r="A70" t="str">
            <v>Estratégico</v>
          </cell>
        </row>
        <row r="71">
          <cell r="A71" t="str">
            <v>Misional</v>
          </cell>
        </row>
        <row r="72">
          <cell r="A72" t="str">
            <v>Apoyo</v>
          </cell>
        </row>
        <row r="73">
          <cell r="A73" t="str">
            <v>Evaluación</v>
          </cell>
        </row>
        <row r="76">
          <cell r="A76" t="str">
            <v>Anual</v>
          </cell>
        </row>
        <row r="77">
          <cell r="A77" t="str">
            <v>Semestral</v>
          </cell>
        </row>
        <row r="78">
          <cell r="A78" t="str">
            <v>Trimestral</v>
          </cell>
        </row>
        <row r="79">
          <cell r="A79" t="str">
            <v>Bimestral</v>
          </cell>
        </row>
        <row r="80">
          <cell r="A80" t="str">
            <v>Mensual</v>
          </cell>
        </row>
        <row r="83">
          <cell r="A83" t="str">
            <v>DDC - Despacho de comisionado</v>
          </cell>
        </row>
        <row r="84">
          <cell r="A84" t="str">
            <v>DDP - Despacho de presidencia</v>
          </cell>
        </row>
        <row r="85">
          <cell r="A85" t="str">
            <v>SGN - Secretaría general</v>
          </cell>
        </row>
        <row r="86">
          <cell r="A86" t="str">
            <v>DACA - Dirección de administración de carrera administrativa</v>
          </cell>
        </row>
        <row r="87">
          <cell r="A87" t="str">
            <v>DVCA - Dirección de vigilancia de carrera administrativa</v>
          </cell>
        </row>
        <row r="88">
          <cell r="A88" t="str">
            <v>DAC - Dirección de apoyo corporativo</v>
          </cell>
        </row>
        <row r="89">
          <cell r="A89" t="str">
            <v>OCI - Oficina de control interno</v>
          </cell>
        </row>
        <row r="90">
          <cell r="A90" t="str">
            <v>OAP - Oficina asesora de planeación</v>
          </cell>
        </row>
        <row r="91">
          <cell r="A91" t="str">
            <v>OAJ - Oficina asesora jurídica</v>
          </cell>
        </row>
        <row r="92">
          <cell r="A92" t="str">
            <v>OAI - Oficina asesora de informática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hian Giovanni Riaño Toloza" refreshedDate="43704.577915972222" createdVersion="5" refreshedVersion="5" minRefreshableVersion="3" recordCount="55">
  <cacheSource type="worksheet">
    <worksheetSource ref="A8:CL63" sheet="Tablero-indicadores"/>
  </cacheSource>
  <cacheFields count="90">
    <cacheField name="Indicador_id" numFmtId="0">
      <sharedItems count="55">
        <s v="IND-PCS-PI-001-0"/>
        <s v="IND-PCS-PI-002-0"/>
        <s v="IND-PCS-GC-001-0"/>
        <s v="IND-PCS-SG-001-0"/>
        <s v="IND-PCS-SG-002-0"/>
        <s v="IND-PCS-CM-001-0"/>
        <s v="IND-PCS-CM-002-0"/>
        <s v="IND-PCS-PE-001-0"/>
        <s v="IND-PCS-PE-002-0"/>
        <s v="IND-PCS-ED-001-0"/>
        <s v="IND-PCS-ED-002-0"/>
        <s v="IND-PCS-RP-001-0"/>
        <s v="IND-PCS-RP-002-0"/>
        <s v="IND-PCS-DO-001-0"/>
        <s v="IND-PCS-VG-001-0"/>
        <s v="IND-PCS-VG-002-0"/>
        <s v="IND-PCS-VG-003-0"/>
        <s v="IND-PCS-VG-004-0"/>
        <s v="IND-PCS-VG-005-0"/>
        <s v="IND-PCS-VG-006-0"/>
        <s v="IND-PCS-VG-007-0"/>
        <s v="IND-PCS-VG-008-0"/>
        <s v="IND-PCS-VG-009-0"/>
        <s v="IND-PCS-CD-001-0"/>
        <s v="IND-PCS-CD-002-0"/>
        <s v="IND-PCS-CD-003-0"/>
        <s v="IND-PCS-CD-004-0"/>
        <s v="IND-PCS-AT-001-0"/>
        <s v="IND-PCS-AT-002-0"/>
        <s v="IND-PCS-AU-001-0"/>
        <s v="IND-PCS-AU-002-0"/>
        <s v="IND-PCS-AU-003-0"/>
        <s v="IND-PCS-IT-001-0"/>
        <s v="IND-PCS-IT-002-0"/>
        <s v="IND-PCS-CT-001-0"/>
        <s v="IND-PCS-CT-002-0"/>
        <s v="IND-PCS-CT-003-0"/>
        <s v="IND-PCS-GD-001-1"/>
        <s v="IND-PCS-GD-002-1"/>
        <s v="IND-PCS-GD-003-1"/>
        <s v="IND-PCS-CB-001-0"/>
        <s v="IND-PCS-CB-002-0"/>
        <s v="IND-PCS-GF-001-1"/>
        <s v="IND-PCS-GF-002-1"/>
        <s v="IND-PCS-GF-003-1"/>
        <s v="IND-PCS-RT-001-0"/>
        <s v="IND-PCS-RT-002-0"/>
        <s v="IND-PCS-TI-001-0"/>
        <s v="IND-PCS-TI-002-0"/>
        <s v="IND-PCS-RL-001-0"/>
        <s v="IND-PCS-RL-002-0"/>
        <s v="IND-PCS-ES-001-0"/>
        <s v="IND-PCS-ES-002-0"/>
        <s v="IND-PCS-ES-003-0"/>
        <s v="IND-PCS-ES-004-0"/>
      </sharedItems>
    </cacheField>
    <cacheField name="Indicador_nombre" numFmtId="0">
      <sharedItems count="53">
        <s v="Seguimiento a la ejecución del Plan Estratégico"/>
        <s v="Seguimiento a la ejecución del Plan Operativo Anual"/>
        <s v="Actividades de divulgación"/>
        <s v="Cumplimiento plan de trabajo del SIG"/>
        <s v="Cumplimiento capacitaciones SIG"/>
        <s v="Vacantes provistas"/>
        <s v="Cumplimiento en la programación de las etapas de la convocatorias "/>
        <s v="Vencimiento de términos en las acciones interpuestas a la CNSC "/>
        <s v="Solicitudes de listas agotadas"/>
        <s v="Cumplimiento del cronograma de Eventos de capacitación en el Sistema Tipo de EDL"/>
        <s v="Porcentaje de asesorías a entidades sobre propuestas de SPEDL"/>
        <s v="Solicitudes tramitadas por el Grupo de Registro Público de Carrera"/>
        <s v="Control de solicitudes devueltas"/>
        <s v="Criterios discutidos por la CNSC en Sala Plena de Comisionados"/>
        <s v="Cumplimiento en la ejecución de jornadas de capacitación realizadas por la Dirección de Vigilancia de la CNSC"/>
        <s v="Cumplimiento en la ejecución de jornadas de capacitación realizadas por el Despacho 1 de la CNSC."/>
        <s v="Cumplimiento en la ejecución de jornadas de capacitación realizadas por el Despacho 2 de la CNSC."/>
        <s v="Cumplimiento en la ejecución de jornadas de capacitación realizadas por el Despacho 3 de la CNSC"/>
        <s v="Atención y trámite de las reclamaciones en segunda instancia improcedentes, en los asuntos de competencia de la CNSC"/>
        <s v="Atención y trámite de las reclamaciones en segunda instancia procedentes, en los asuntos de competencia de la CNSC"/>
        <s v="Días promedio para tramitar una queja"/>
        <s v="Prevenir la comisión de conductas disciplinables por parte de los servidores públicos de la CNSC"/>
        <s v="Cumplimiento de los términos de indagación preliminar"/>
        <s v="Cumplimiento de los términos de investigación preliminar"/>
        <s v="Cumplimiento en la apertura de quejas recibidas"/>
        <s v="Cumplimiento del plan de bienestar social e incentivos de la vigencia"/>
        <s v="Cumplimiento del Plan Institucional de Capacitación, PIC, de la vigencia"/>
        <s v="Respuesta a PQR fuera de término"/>
        <s v="Eficiencia en la atención telefónica"/>
        <s v="Firmeza en los Actos Administrativos"/>
        <s v="Porcentaje de actualización del Inventario"/>
        <s v="Porcentaje de ejecución del Plan de Adquisiciones "/>
        <s v="Suscripción de contratos a partir de estudios y documentos previos"/>
        <s v="Contratos legalizados por la CNSC"/>
        <s v="Contratos terminados y/o liquidados por la CNSC"/>
        <s v="Distribución acertada de las comunicaciones oficiales recibidas"/>
        <s v="Manejo del SGDEA Orfeo"/>
        <s v="Eficiencia en correo certificado"/>
        <s v="Elaboración, presentación y publicación de los Estados Financieros"/>
        <s v="Gestión de Cartera "/>
        <s v="Ejecución Presupuestal de Gastos de Funcionamiento "/>
        <s v="Ejecución Presupuestal de Gastos de Inversión"/>
        <s v="Gestión de Recaudo de Entidades"/>
        <s v="Porcentaje de renovación de equipos"/>
        <s v="Nivel de satisfacción del usuario final"/>
        <s v="Estrategia GEL en operación"/>
        <s v="Desarrollo de nuevos módulos"/>
        <s v="Solicitudes de conciliación atendidas"/>
        <s v="Ahorro en las  conciliaciones"/>
        <s v="Cumplimiento del Plan de Mejoramiento Institucional"/>
        <s v="Ejecución del  Programa Anual de Auditorías"/>
        <s v="Seguimiento de Actividades"/>
        <s v="Cumplimiento en la presentación de Informes de Ley"/>
      </sharedItems>
    </cacheField>
    <cacheField name="Indicador_descripción" numFmtId="0">
      <sharedItems/>
    </cacheField>
    <cacheField name="Indicador_tipo" numFmtId="0">
      <sharedItems/>
    </cacheField>
    <cacheField name="Indicador_tipo_SIRECI" numFmtId="0">
      <sharedItems/>
    </cacheField>
    <cacheField name="Indicador_atributo" numFmtId="0">
      <sharedItems/>
    </cacheField>
    <cacheField name="Indicador_estratégico" numFmtId="0">
      <sharedItems/>
    </cacheField>
    <cacheField name="Tendencia" numFmtId="0">
      <sharedItems/>
    </cacheField>
    <cacheField name="Proceso" numFmtId="0">
      <sharedItems/>
    </cacheField>
    <cacheField name="Proceso_tipo" numFmtId="0">
      <sharedItems/>
    </cacheField>
    <cacheField name="Proyecto" numFmtId="0">
      <sharedItems/>
    </cacheField>
    <cacheField name="Programa" numFmtId="0">
      <sharedItems/>
    </cacheField>
    <cacheField name="Objetivo estratégico" numFmtId="0">
      <sharedItems/>
    </cacheField>
    <cacheField name="Meta estratégica" numFmtId="0">
      <sharedItems/>
    </cacheField>
    <cacheField name="Período_fórmula_enero" numFmtId="0">
      <sharedItems containsNonDate="0" containsString="0" containsBlank="1"/>
    </cacheField>
    <cacheField name="Período_fórmula_febrero" numFmtId="0">
      <sharedItems containsNonDate="0" containsString="0" containsBlank="1"/>
    </cacheField>
    <cacheField name="Período_fórmula_marzo" numFmtId="0">
      <sharedItems containsBlank="1" longText="1"/>
    </cacheField>
    <cacheField name="Período_fórmula_abril" numFmtId="0">
      <sharedItems containsNonDate="0" containsString="0" containsBlank="1"/>
    </cacheField>
    <cacheField name="Período_fórmula_mayo" numFmtId="0">
      <sharedItems containsNonDate="0" containsString="0" containsBlank="1"/>
    </cacheField>
    <cacheField name="Período_fórmula_junio" numFmtId="0">
      <sharedItems containsBlank="1" longText="1"/>
    </cacheField>
    <cacheField name="Período_fórmula_julio" numFmtId="0">
      <sharedItems containsNonDate="0" containsString="0" containsBlank="1"/>
    </cacheField>
    <cacheField name="Período_fórmula_agosto" numFmtId="0">
      <sharedItems containsNonDate="0" containsString="0" containsBlank="1"/>
    </cacheField>
    <cacheField name="Período_fórmula_septiembre" numFmtId="0">
      <sharedItems containsBlank="1" longText="1"/>
    </cacheField>
    <cacheField name="Período_fórmula_octubre" numFmtId="0">
      <sharedItems containsNonDate="0" containsString="0" containsBlank="1"/>
    </cacheField>
    <cacheField name="Período_fórmula_noviembre" numFmtId="0">
      <sharedItems containsNonDate="0" containsString="0" containsBlank="1"/>
    </cacheField>
    <cacheField name="Período_fórmula_diciembre" numFmtId="0">
      <sharedItems longText="1"/>
    </cacheField>
    <cacheField name="Variable_1" numFmtId="0">
      <sharedItems/>
    </cacheField>
    <cacheField name="Variable_2" numFmtId="0">
      <sharedItems/>
    </cacheField>
    <cacheField name="Variable_3" numFmtId="0">
      <sharedItems containsBlank="1"/>
    </cacheField>
    <cacheField name="Variable_4" numFmtId="0">
      <sharedItems containsNonDate="0" containsString="0" containsBlank="1"/>
    </cacheField>
    <cacheField name="Constante_1" numFmtId="0">
      <sharedItems containsBlank="1"/>
    </cacheField>
    <cacheField name="Constante_2" numFmtId="0">
      <sharedItems containsNonDate="0" containsString="0" containsBlank="1"/>
    </cacheField>
    <cacheField name="Unidad" numFmtId="0">
      <sharedItems/>
    </cacheField>
    <cacheField name="Frecuencia" numFmtId="0">
      <sharedItems count="3">
        <s v="Anual"/>
        <s v="Trimestral"/>
        <s v="Semestral"/>
      </sharedItems>
    </cacheField>
    <cacheField name="Responsable_dependencia" numFmtId="0">
      <sharedItems count="10">
        <s v="OAP - Oficina asesora de planeación"/>
        <s v="DDP - Despacho de presidencia"/>
        <s v="DDC - Despacho de comisionado"/>
        <s v="DACA - Dirección de administración de carrera administrativa"/>
        <s v="OAJ - Oficina asesora jurídica"/>
        <s v="DVCA - Dirección de vigilancia de carrera administrativa"/>
        <s v="SGN - Secretaría general"/>
        <s v="DAC - Dirección de apoyo corporativo"/>
        <s v="OAI - Oficina asesora de informática"/>
        <s v="OCI - Oficina de control interno"/>
      </sharedItems>
    </cacheField>
    <cacheField name="Responsable_cargo" numFmtId="0">
      <sharedItems/>
    </cacheField>
    <cacheField name="Enlace_dependencia" numFmtId="0">
      <sharedItems count="9">
        <s v="OAP - Oficina asesora de planeación"/>
        <s v="DDP - Despacho de presidencia"/>
        <s v="DACA - Dirección de administración de carrera administrativa"/>
        <s v="OAJ - Oficina asesora jurídica"/>
        <s v="DVCA - Dirección de vigilancia de carrera administrativa"/>
        <s v="SGN - Secretaría general"/>
        <s v="DAC - Dirección de apoyo corporativo"/>
        <s v="OAI - Oficina asesora de informática"/>
        <s v="OCI - Oficina de control interno"/>
      </sharedItems>
    </cacheField>
    <cacheField name="Enlace_cargo" numFmtId="0">
      <sharedItems/>
    </cacheField>
    <cacheField name="Fuente_1" numFmtId="0">
      <sharedItems containsBlank="1" containsMixedTypes="1" containsNumber="1" containsInteger="1" minValue="0" maxValue="0"/>
    </cacheField>
    <cacheField name="Fuente_2" numFmtId="0">
      <sharedItems containsBlank="1"/>
    </cacheField>
    <cacheField name="Fuente_3" numFmtId="0">
      <sharedItems containsBlank="1"/>
    </cacheField>
    <cacheField name="Fuente_4" numFmtId="0">
      <sharedItems containsBlank="1"/>
    </cacheField>
    <cacheField name="Período_valor-crítico_enero" numFmtId="0">
      <sharedItems containsNonDate="0" containsString="0" containsBlank="1"/>
    </cacheField>
    <cacheField name="Período_valor-crítico_febrero" numFmtId="0">
      <sharedItems containsNonDate="0" containsString="0" containsBlank="1"/>
    </cacheField>
    <cacheField name="Período_valor-crítico_marzo" numFmtId="0">
      <sharedItems containsString="0" containsBlank="1" containsNumber="1" minValue="0" maxValue="61"/>
    </cacheField>
    <cacheField name="Período_valor-crítico_abril" numFmtId="0">
      <sharedItems containsNonDate="0" containsString="0" containsBlank="1"/>
    </cacheField>
    <cacheField name="Período_valor-crítico_mayo" numFmtId="0">
      <sharedItems containsNonDate="0" containsString="0" containsBlank="1"/>
    </cacheField>
    <cacheField name="Período_valor-crítico_junio" numFmtId="0">
      <sharedItems containsString="0" containsBlank="1" containsNumber="1" minValue="0" maxValue="61"/>
    </cacheField>
    <cacheField name="Período_valor-crítico_julio" numFmtId="0">
      <sharedItems containsNonDate="0" containsString="0" containsBlank="1"/>
    </cacheField>
    <cacheField name="Período_valor-crítico_agosto" numFmtId="0">
      <sharedItems containsNonDate="0" containsString="0" containsBlank="1"/>
    </cacheField>
    <cacheField name="Período_valor-crítico_septiembre" numFmtId="0">
      <sharedItems containsString="0" containsBlank="1" containsNumber="1" minValue="0" maxValue="61"/>
    </cacheField>
    <cacheField name="Período_valor-crítico_octubre" numFmtId="0">
      <sharedItems containsNonDate="0" containsString="0" containsBlank="1"/>
    </cacheField>
    <cacheField name="Período_valor-crítico_noviembre" numFmtId="0">
      <sharedItems containsNonDate="0" containsString="0" containsBlank="1"/>
    </cacheField>
    <cacheField name="Período_valor-crítico_diciembre" numFmtId="0">
      <sharedItems containsSemiMixedTypes="0" containsString="0" containsNumber="1" minValue="0" maxValue="61"/>
    </cacheField>
    <cacheField name="Período_meta_enero" numFmtId="0">
      <sharedItems containsNonDate="0" containsString="0" containsBlank="1"/>
    </cacheField>
    <cacheField name="Período_meta_febrero" numFmtId="0">
      <sharedItems containsNonDate="0" containsString="0" containsBlank="1"/>
    </cacheField>
    <cacheField name="Período_meta_marzo" numFmtId="0">
      <sharedItems containsString="0" containsBlank="1" containsNumber="1" minValue="0" maxValue="55"/>
    </cacheField>
    <cacheField name="Período_meta_abril" numFmtId="0">
      <sharedItems containsNonDate="0" containsString="0" containsBlank="1"/>
    </cacheField>
    <cacheField name="Período_meta_mayo" numFmtId="0">
      <sharedItems containsNonDate="0" containsString="0" containsBlank="1"/>
    </cacheField>
    <cacheField name="Período_meta_junio" numFmtId="0">
      <sharedItems containsString="0" containsBlank="1" containsNumber="1" minValue="0" maxValue="55"/>
    </cacheField>
    <cacheField name="Período_meta_julio" numFmtId="0">
      <sharedItems containsNonDate="0" containsString="0" containsBlank="1"/>
    </cacheField>
    <cacheField name="Período_meta_agosto" numFmtId="0">
      <sharedItems containsNonDate="0" containsString="0" containsBlank="1"/>
    </cacheField>
    <cacheField name="Período_meta_septiembre" numFmtId="0">
      <sharedItems containsString="0" containsBlank="1" containsNumber="1" minValue="0" maxValue="55"/>
    </cacheField>
    <cacheField name="Período_meta_octubre" numFmtId="0">
      <sharedItems containsNonDate="0" containsString="0" containsBlank="1"/>
    </cacheField>
    <cacheField name="Período_meta_noviembre" numFmtId="0">
      <sharedItems containsNonDate="0" containsString="0" containsBlank="1"/>
    </cacheField>
    <cacheField name="Período_meta_diciembre" numFmtId="0">
      <sharedItems containsSemiMixedTypes="0" containsString="0" containsNumber="1" minValue="0" maxValue="55"/>
    </cacheField>
    <cacheField name="Período_valor-obtenido_enero" numFmtId="0">
      <sharedItems containsNonDate="0" containsString="0" containsBlank="1"/>
    </cacheField>
    <cacheField name="Período_valor-obtenido_febrero" numFmtId="0">
      <sharedItems containsNonDate="0" containsString="0" containsBlank="1"/>
    </cacheField>
    <cacheField name="Período_valor-obtenido_marzo" numFmtId="0">
      <sharedItems containsBlank="1" containsMixedTypes="1" containsNumber="1" minValue="1.8390804597701149E-3" maxValue="53"/>
    </cacheField>
    <cacheField name="Período_valor-obtenido_abril" numFmtId="0">
      <sharedItems containsNonDate="0" containsString="0" containsBlank="1"/>
    </cacheField>
    <cacheField name="Período_valor-obtenido_mayo" numFmtId="0">
      <sharedItems containsNonDate="0" containsString="0" containsBlank="1"/>
    </cacheField>
    <cacheField name="Período_valor-obtenido_junio" numFmtId="0">
      <sharedItems containsBlank="1"/>
    </cacheField>
    <cacheField name="Período_valor-obtenido_julio" numFmtId="0">
      <sharedItems containsNonDate="0" containsString="0" containsBlank="1"/>
    </cacheField>
    <cacheField name="Período_valor-obtenido_agosto" numFmtId="0">
      <sharedItems containsNonDate="0" containsString="0" containsBlank="1"/>
    </cacheField>
    <cacheField name="Período_valor-obtenido_septiembre" numFmtId="0">
      <sharedItems containsBlank="1"/>
    </cacheField>
    <cacheField name="Período_valor-obtenido_octubre" numFmtId="0">
      <sharedItems containsNonDate="0" containsString="0" containsBlank="1"/>
    </cacheField>
    <cacheField name="Período_valor-obtenido_noviembre" numFmtId="0">
      <sharedItems containsNonDate="0" containsString="0" containsBlank="1"/>
    </cacheField>
    <cacheField name="Período_valor-obtenido_diciembre" numFmtId="0">
      <sharedItems/>
    </cacheField>
    <cacheField name="Vigencia_valor-crítico" numFmtId="0">
      <sharedItems containsSemiMixedTypes="0" containsString="0" containsNumber="1" minValue="0" maxValue="61"/>
    </cacheField>
    <cacheField name="Vigencia_meta" numFmtId="0">
      <sharedItems containsSemiMixedTypes="0" containsString="0" containsNumber="1" minValue="0" maxValue="55"/>
    </cacheField>
    <cacheField name="Vigencia_valor-obtenido" numFmtId="0">
      <sharedItems/>
    </cacheField>
    <cacheField name="Vigencia_consolidación" numFmtId="0">
      <sharedItems/>
    </cacheField>
    <cacheField name="Revisión_fecha" numFmtId="0">
      <sharedItems containsSemiMixedTypes="0" containsDate="1" containsString="0" containsMixedTypes="1" minDate="1899-12-31T00:00:00" maxDate="2019-07-06T00:00:00"/>
    </cacheField>
    <cacheField name="Revisado_por" numFmtId="0">
      <sharedItems containsMixedTypes="1" containsNumber="1" containsInteger="1" minValue="0" maxValue="0"/>
    </cacheField>
    <cacheField name="Aprobación_fecha" numFmtId="0">
      <sharedItems containsSemiMixedTypes="0" containsDate="1" containsString="0" containsMixedTypes="1" minDate="1899-12-31T00:00:00" maxDate="2019-07-06T00:00:00"/>
    </cacheField>
    <cacheField name="Aprobado_por" numFmtId="0">
      <sharedItems containsMixedTypes="1" containsNumber="1" containsInteger="1" minValue="0" maxValue="0"/>
    </cacheField>
    <cacheField name="Aprobado_mediante" numFmtId="0">
      <sharedItems containsDate="1" containsMixedTypes="1" minDate="1899-12-31T00:00:00" maxDate="1899-12-31T00:00:00"/>
    </cacheField>
    <cacheField name="Supuestos" numFmtId="0">
      <sharedItems containsNonDate="0" containsString="0" containsBlank="1"/>
    </cacheField>
    <cacheField name="Análisis" numFmtId="0">
      <sharedItems containsNonDate="0" containsString="0" containsBlank="1"/>
    </cacheField>
    <cacheField name="Observacion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s v="Determinar el avance de la ejecución del Plan Estratégico (cuatrienal) de la CNSC a partir del cumplimiento de las metas aprobadas por la Sala Plena. "/>
    <s v="4.2. Eficacia"/>
    <s v="3 EFICACIA"/>
    <s v="5 CUMPLIMIENTO"/>
    <s v="NO"/>
    <s v="Ascendente"/>
    <s v="PI - Planeación institucional"/>
    <s v="Estratégico"/>
    <s v="No aplica"/>
    <s v="No aplica"/>
    <s v="No aplica"/>
    <s v="No aplica"/>
    <m/>
    <m/>
    <m/>
    <m/>
    <m/>
    <m/>
    <m/>
    <m/>
    <m/>
    <m/>
    <m/>
    <s v="(No. De metas cumplidas del Plan Estratégico Institucional / No. De metas formuladas en el Plan Estratégico Institucional) * 100  "/>
    <s v="Metas cumplidas del plan."/>
    <s v="Metas del plan."/>
    <m/>
    <m/>
    <s v="Porcentaje"/>
    <m/>
    <s v="Porcentaje"/>
    <x v="0"/>
    <x v="0"/>
    <s v="Jefe"/>
    <x v="0"/>
    <s v="Profesional especializado"/>
    <s v="Sistema para la formulación y el seguimiento a la planeación institucional - SISCOM"/>
    <s v="Sistema para la formulación y el seguimiento a la planeación institucional - SISCOM"/>
    <m/>
    <s v="Genérica"/>
    <m/>
    <m/>
    <m/>
    <m/>
    <m/>
    <m/>
    <m/>
    <m/>
    <m/>
    <m/>
    <m/>
    <n v="0.85"/>
    <m/>
    <m/>
    <m/>
    <m/>
    <m/>
    <m/>
    <m/>
    <m/>
    <m/>
    <m/>
    <m/>
    <n v="0.95"/>
    <m/>
    <m/>
    <m/>
    <m/>
    <m/>
    <m/>
    <m/>
    <m/>
    <m/>
    <m/>
    <m/>
    <e v="#DIV/0!"/>
    <n v="0.85"/>
    <n v="0.95"/>
    <e v="#DIV/0!"/>
    <s v="Promedio"/>
    <n v="0"/>
    <n v="0"/>
    <n v="0"/>
    <n v="0"/>
    <n v="0"/>
    <m/>
    <m/>
    <m/>
  </r>
  <r>
    <x v="1"/>
    <x v="1"/>
    <s v="Determinar el avance de la ejecución del Plan Operativo Anual de la CNSC, durante la vigencia del Plan."/>
    <s v="4.1. Eficiencia"/>
    <s v="2 EFICIENCIA"/>
    <s v="5 CUMPLIMIENTO"/>
    <s v="NO"/>
    <s v="Ascendente"/>
    <s v="PI - Planeación institucional"/>
    <s v="Estratégico"/>
    <s v="No aplica"/>
    <s v="No aplica"/>
    <s v="No aplica"/>
    <s v="No aplica"/>
    <m/>
    <m/>
    <s v="(No. De actividades cumplidas en el período del Plan de Acción / No. De actividades programadas para el período del plan) * 100"/>
    <m/>
    <m/>
    <s v="(No. De actividades cumplidas en el período del Plan de Acción / No. De actividades programadas para el período del plan) * 100"/>
    <m/>
    <m/>
    <s v="(No. De actividades cumplidas en el período del Plan de Acción / No. De actividades programadas para el período del plan) * 100"/>
    <m/>
    <m/>
    <s v="(No. De actividades cumplidas en el período del Plan de Acción / No. De actividades programadas para el período del plan) * 100"/>
    <s v="Actividades cumplidas en el período del plan"/>
    <s v="Actividades programadas para el período del plan"/>
    <m/>
    <m/>
    <s v="Porcentaje"/>
    <m/>
    <s v="Porcentaje"/>
    <x v="1"/>
    <x v="0"/>
    <s v="Jefe"/>
    <x v="0"/>
    <s v="Profesional especializado"/>
    <s v="Sistema para la formulación y el seguimiento a la planeación institucional - SISCOM"/>
    <s v="Sistema para la formulación y el seguimiento a la planeación institucional - SISCOM"/>
    <m/>
    <s v="Genérica"/>
    <m/>
    <m/>
    <n v="0.85"/>
    <m/>
    <m/>
    <n v="0.85"/>
    <m/>
    <m/>
    <n v="0.85"/>
    <m/>
    <m/>
    <n v="0.85"/>
    <m/>
    <m/>
    <n v="0.95"/>
    <m/>
    <m/>
    <n v="0.95"/>
    <m/>
    <m/>
    <n v="0.95"/>
    <m/>
    <m/>
    <n v="0.95"/>
    <m/>
    <m/>
    <n v="1"/>
    <m/>
    <m/>
    <e v="#DIV/0!"/>
    <m/>
    <m/>
    <e v="#DIV/0!"/>
    <m/>
    <m/>
    <e v="#DIV/0!"/>
    <n v="0.85"/>
    <n v="0.95"/>
    <e v="#DIV/0!"/>
    <s v="Promedio"/>
    <n v="0"/>
    <n v="0"/>
    <n v="0"/>
    <n v="0"/>
    <n v="0"/>
    <m/>
    <m/>
    <m/>
  </r>
  <r>
    <x v="2"/>
    <x v="2"/>
    <s v="Medir el cumplimiento de la divulgación de las   actividades ejercidas por la CNSC para el fotalecimiento de su Gestión Institucional"/>
    <s v="4.1. Eficiencia"/>
    <s v="2 EFICIENCIA"/>
    <s v="5 CUMPLIMIENTO"/>
    <s v="NO"/>
    <s v="Ascendente"/>
    <s v="GC - Gestión de comunicaciones"/>
    <s v="Estratégico"/>
    <s v="No aplica"/>
    <s v="No aplica"/>
    <s v="No aplica"/>
    <s v="No aplica"/>
    <m/>
    <m/>
    <m/>
    <m/>
    <m/>
    <s v="(No. de actividades de divulgación realizadas en el período / No. total de de actividades de divulgación programadas en el Plan de Comunicaciones interno y externo) * 100"/>
    <m/>
    <m/>
    <m/>
    <m/>
    <m/>
    <s v="(No. de actividades de divulgación realizadas en el período / No. total de de actividades de divulgación programadas en el Plan de Comunicaciones interno y externo) * 100"/>
    <s v="Actividades de divulgación realizadas en el período"/>
    <s v="Actividades de divulgación programadas en el Plan de Comunicaciones interno y externo"/>
    <m/>
    <m/>
    <s v="Porcentaje"/>
    <m/>
    <s v="Porcentaje"/>
    <x v="2"/>
    <x v="1"/>
    <s v="Contratista - Asesor"/>
    <x v="1"/>
    <s v="Contratista"/>
    <n v="0"/>
    <s v="Plan de Comunicaciones interno y externo._x000a__x000a_Cronograma de actividades programadas en el período."/>
    <m/>
    <s v="Genérica"/>
    <m/>
    <m/>
    <m/>
    <m/>
    <m/>
    <n v="0.7"/>
    <m/>
    <m/>
    <m/>
    <m/>
    <m/>
    <n v="0.7"/>
    <m/>
    <m/>
    <m/>
    <m/>
    <m/>
    <n v="0.9"/>
    <m/>
    <m/>
    <m/>
    <m/>
    <m/>
    <n v="0.9"/>
    <m/>
    <m/>
    <m/>
    <m/>
    <m/>
    <e v="#DIV/0!"/>
    <m/>
    <m/>
    <m/>
    <m/>
    <m/>
    <e v="#DIV/0!"/>
    <n v="0.7"/>
    <n v="0.9"/>
    <e v="#DIV/0!"/>
    <s v="Promedio"/>
    <n v="0"/>
    <n v="0"/>
    <n v="0"/>
    <n v="0"/>
    <n v="0"/>
    <m/>
    <m/>
    <m/>
  </r>
  <r>
    <x v="3"/>
    <x v="3"/>
    <s v="Evaluar el cumplimiento de las actividades programadas por el Sistema Integrado de Gestión"/>
    <s v="4.2. Eficacia"/>
    <s v="3 EFICACIA"/>
    <s v="5 CUMPLIMIENTO"/>
    <s v="NO"/>
    <s v="Ascendente"/>
    <s v="SG - Sistemas de gestión"/>
    <s v="Estratégico"/>
    <s v="No aplica"/>
    <s v="No aplica"/>
    <s v="No aplica"/>
    <s v="No aplica"/>
    <m/>
    <m/>
    <s v="(No. actividades ejecutadas / No. actividades planeadas) * 100%"/>
    <m/>
    <m/>
    <s v="(No. actividades ejecutadas / No. actividades planeadas) * 100%"/>
    <m/>
    <m/>
    <s v="(No. actividades ejecutadas / No. actividades planeadas) * 100%"/>
    <m/>
    <m/>
    <s v="(No. actividades ejecutadas / No. actividades planeadas) * 100%"/>
    <s v="Actividades ejecutadas"/>
    <s v="Actividades planeadas"/>
    <m/>
    <m/>
    <s v="Porcentaje"/>
    <m/>
    <s v="Porcentaje"/>
    <x v="1"/>
    <x v="0"/>
    <s v="Jefe"/>
    <x v="0"/>
    <s v="Profesional especializado"/>
    <s v="Cronograma SIG"/>
    <s v="Cronograma SIG"/>
    <m/>
    <s v="Genérica"/>
    <m/>
    <m/>
    <n v="0.75"/>
    <m/>
    <m/>
    <n v="0.75"/>
    <m/>
    <m/>
    <n v="0.75"/>
    <m/>
    <m/>
    <n v="0.75"/>
    <m/>
    <m/>
    <n v="0.9"/>
    <m/>
    <m/>
    <n v="0.9"/>
    <m/>
    <m/>
    <n v="0.9"/>
    <m/>
    <m/>
    <n v="0.9"/>
    <m/>
    <m/>
    <n v="0.8571428571428571"/>
    <m/>
    <m/>
    <e v="#DIV/0!"/>
    <m/>
    <m/>
    <e v="#DIV/0!"/>
    <m/>
    <m/>
    <e v="#DIV/0!"/>
    <n v="0.75"/>
    <n v="0.9"/>
    <e v="#DIV/0!"/>
    <s v="Promedio"/>
    <n v="0"/>
    <n v="0"/>
    <n v="0"/>
    <n v="0"/>
    <n v="0"/>
    <m/>
    <m/>
    <m/>
  </r>
  <r>
    <x v="4"/>
    <x v="4"/>
    <s v="Medir el cumplimiento de las capacitaciones programadas por el SIG durante la vigencia"/>
    <s v="4.1. Eficiencia"/>
    <s v="2 EFICIENCIA"/>
    <s v="5 CUMPLIMIENTO"/>
    <s v="NO"/>
    <s v="Ascendente"/>
    <s v="SG - Sistemas de gestión"/>
    <s v="Estratégico"/>
    <s v="No aplica"/>
    <s v="No aplica"/>
    <s v="No aplica"/>
    <s v="No aplica"/>
    <m/>
    <m/>
    <s v="(No. capacitaciones realizadas / No. total de capacitaciones programadas) * 100%"/>
    <m/>
    <m/>
    <s v="(No. capacitaciones realizadas / No. total de capacitaciones programadas) * 100%"/>
    <m/>
    <m/>
    <s v="(No. capacitaciones realizadas / No. total de capacitaciones programadas) * 100%"/>
    <m/>
    <m/>
    <s v="(No. capacitaciones realizadas / No. total de capacitaciones programadas) * 100%"/>
    <s v="Capacitaciones realizadas"/>
    <s v="Capacitaciones programadas"/>
    <m/>
    <m/>
    <s v="Porcentaje"/>
    <m/>
    <s v="Porcentaje"/>
    <x v="1"/>
    <x v="0"/>
    <s v="Jefe"/>
    <x v="0"/>
    <s v="Profesional especializado"/>
    <s v="Listas de asistencia"/>
    <s v="Cronograma capacitaciones SIG"/>
    <m/>
    <s v="Genérica"/>
    <m/>
    <m/>
    <n v="0.8"/>
    <m/>
    <m/>
    <n v="0.8"/>
    <m/>
    <m/>
    <n v="0.8"/>
    <m/>
    <m/>
    <n v="0.8"/>
    <m/>
    <m/>
    <n v="0.9"/>
    <m/>
    <m/>
    <n v="0.9"/>
    <m/>
    <m/>
    <n v="0.9"/>
    <m/>
    <m/>
    <n v="0.9"/>
    <m/>
    <m/>
    <n v="0.88888888888888884"/>
    <m/>
    <m/>
    <e v="#DIV/0!"/>
    <m/>
    <m/>
    <e v="#DIV/0!"/>
    <m/>
    <m/>
    <e v="#DIV/0!"/>
    <n v="0.8"/>
    <n v="0.9"/>
    <e v="#DIV/0!"/>
    <s v="Promedio"/>
    <n v="0"/>
    <n v="0"/>
    <n v="0"/>
    <n v="0"/>
    <n v="0"/>
    <m/>
    <m/>
    <m/>
  </r>
  <r>
    <x v="5"/>
    <x v="5"/>
    <s v="Evaluar el número de vacantes con listas de elegibles según las necesidades presentadas por las Entidades"/>
    <s v="4.2. Eficacia"/>
    <s v="3 EFICACIA"/>
    <s v="5 CUMPLIMIENTO"/>
    <s v="NO"/>
    <s v="Ascendente"/>
    <s v="CM - Concurso de méritos"/>
    <s v="Misional"/>
    <s v="No aplica"/>
    <s v="No aplica"/>
    <s v="No aplica"/>
    <s v="No aplica"/>
    <m/>
    <m/>
    <m/>
    <m/>
    <m/>
    <s v="(No. de vacantes con lista de elegibles / No. de vacantes programadas) * 100"/>
    <m/>
    <m/>
    <m/>
    <m/>
    <m/>
    <s v="(No. de vacantes con lista de elegibles / No. de vacantes programadas) * 100"/>
    <s v="Vacantes con listas de elegibles"/>
    <s v="Vacantes programadas en la vigencia"/>
    <m/>
    <m/>
    <s v="Porcentaje"/>
    <m/>
    <s v="Porcentaje"/>
    <x v="2"/>
    <x v="2"/>
    <s v="Contratista - Gerente de convocatoria, a través del Asesor de despacho o Profesional especializado"/>
    <x v="0"/>
    <s v="Asesor de despacho o Profesional especializado. Luego, el Profesional especializado o Contratista de la Oficina Asesora de Planeación consolida la información de los despachos para generar el valor global del indicador"/>
    <s v="Listas de elegibles_x000a__x000a_OPEC"/>
    <s v="Listas de elegibles_x000a__x000a_OPEC"/>
    <m/>
    <s v="Genérica"/>
    <m/>
    <m/>
    <m/>
    <m/>
    <m/>
    <n v="0.7"/>
    <m/>
    <m/>
    <m/>
    <m/>
    <m/>
    <n v="0.7"/>
    <m/>
    <m/>
    <m/>
    <m/>
    <m/>
    <n v="0.8"/>
    <m/>
    <m/>
    <m/>
    <m/>
    <m/>
    <n v="0.9"/>
    <m/>
    <m/>
    <m/>
    <m/>
    <m/>
    <e v="#DIV/0!"/>
    <m/>
    <m/>
    <m/>
    <m/>
    <m/>
    <e v="#DIV/0!"/>
    <n v="0.8"/>
    <n v="0.9"/>
    <e v="#DIV/0!"/>
    <s v="Promedio"/>
    <n v="0"/>
    <n v="0"/>
    <n v="0"/>
    <n v="0"/>
    <n v="0"/>
    <m/>
    <m/>
    <m/>
  </r>
  <r>
    <x v="6"/>
    <x v="6"/>
    <s v="Determinar el cumplimiento de las etapas programadas dentro de las convocatorias"/>
    <s v="4.2. Eficacia"/>
    <s v="3 EFICACIA"/>
    <s v="5 CUMPLIMIENTO"/>
    <s v="NO"/>
    <s v="Ascendente"/>
    <s v="CM - Concurso de méritos"/>
    <s v="Misional"/>
    <s v="No aplica"/>
    <s v="No aplica"/>
    <s v="No aplica"/>
    <s v="No aplica"/>
    <m/>
    <m/>
    <m/>
    <m/>
    <m/>
    <s v="(No. de etapas ejecutadas según el cronograma / No. Total de etapas programadas) * 100"/>
    <m/>
    <m/>
    <m/>
    <m/>
    <m/>
    <s v="(No. de etapas ejecutadas según el cronograma / No. Total de etapas programadas) * 100"/>
    <s v="Etapas ejecutadas según el cronograma"/>
    <s v="Etapas programadas"/>
    <m/>
    <m/>
    <s v="Porcentaje"/>
    <m/>
    <s v="Porcentaje"/>
    <x v="2"/>
    <x v="2"/>
    <s v="Contratista - Gerente de convocatoria, a través del Asesor de despacho o Profesional especializado"/>
    <x v="0"/>
    <s v="Asesor de despacho o Profesional especializado. Luego, el Profesional especializado o Contratista de la Oficina Asesora de Planeación consolida la información de los despachos para generar el valor global del indicador"/>
    <s v="Cronograma de convocatorias"/>
    <s v="Cronograma de convocatorias"/>
    <m/>
    <s v="Genérica"/>
    <m/>
    <m/>
    <m/>
    <m/>
    <m/>
    <n v="0.7"/>
    <m/>
    <m/>
    <m/>
    <m/>
    <m/>
    <n v="0.7"/>
    <m/>
    <m/>
    <m/>
    <m/>
    <m/>
    <n v="1"/>
    <m/>
    <m/>
    <m/>
    <m/>
    <m/>
    <n v="1"/>
    <m/>
    <m/>
    <m/>
    <m/>
    <m/>
    <e v="#DIV/0!"/>
    <m/>
    <m/>
    <m/>
    <m/>
    <m/>
    <e v="#DIV/0!"/>
    <n v="0.7"/>
    <n v="1"/>
    <e v="#DIV/0!"/>
    <s v="Promedio"/>
    <n v="0"/>
    <n v="0"/>
    <n v="0"/>
    <n v="0"/>
    <n v="0"/>
    <m/>
    <m/>
    <m/>
  </r>
  <r>
    <x v="7"/>
    <x v="7"/>
    <s v="Medir el cumplimiento de respuesta de la CNSC ante los recursos interpuestos"/>
    <s v="4.2. Eficacia"/>
    <s v="3 EFICACIA"/>
    <s v="5 CUMPLIMIENTO"/>
    <s v="NO"/>
    <s v="Ascendente"/>
    <s v="PE - Provisión de empleo público"/>
    <s v="Misional"/>
    <s v="No aplica"/>
    <s v="No aplica"/>
    <s v="No aplica"/>
    <s v="No aplica"/>
    <m/>
    <m/>
    <s v="(No. de respuestas radicadas  dentro de los términos de ley / No. total de solicitudes radicadas) * 100"/>
    <m/>
    <m/>
    <s v="(No. de respuestas radicadas  dentro de los términos de ley / No. total de solicitudes radicadas) * 100"/>
    <m/>
    <m/>
    <s v="(No. de respuestas radicadas  dentro de los términos de ley / No. total de solicitudes radicadas) * 100"/>
    <m/>
    <m/>
    <s v="(No. de respuestas radicadas  dentro de los términos de ley / No. total de solicitudes radicadas) * 100"/>
    <s v="Respuestas radicadas dentrol de los términos de ley"/>
    <s v="Solicitudes radicadas"/>
    <m/>
    <m/>
    <s v="Porcentaje"/>
    <m/>
    <s v="Porcentaje"/>
    <x v="1"/>
    <x v="3"/>
    <s v="Director"/>
    <x v="2"/>
    <s v="Contratista o funcionario - Coordinador de provisión de empleo"/>
    <s v="Respuestas con radicados de salida a las acciones interpuestas"/>
    <s v="Derechos de Petición y Acciones de Tutela radicadas ante la CNSC"/>
    <m/>
    <s v="Genérica"/>
    <m/>
    <m/>
    <n v="0.7"/>
    <m/>
    <m/>
    <n v="0.7"/>
    <m/>
    <m/>
    <n v="0.7"/>
    <m/>
    <m/>
    <n v="0.7"/>
    <m/>
    <m/>
    <n v="0.9"/>
    <m/>
    <m/>
    <n v="0.9"/>
    <m/>
    <m/>
    <n v="0.9"/>
    <m/>
    <m/>
    <n v="0.9"/>
    <m/>
    <m/>
    <n v="0.79400260756192964"/>
    <m/>
    <m/>
    <e v="#DIV/0!"/>
    <m/>
    <m/>
    <e v="#DIV/0!"/>
    <m/>
    <m/>
    <e v="#DIV/0!"/>
    <n v="0.7"/>
    <n v="0.9"/>
    <e v="#DIV/0!"/>
    <s v="Promedio"/>
    <n v="0"/>
    <n v="0"/>
    <n v="0"/>
    <n v="0"/>
    <n v="0"/>
    <m/>
    <m/>
    <m/>
  </r>
  <r>
    <x v="8"/>
    <x v="8"/>
    <s v="Identificar el número de vacantes sin proveer al finalizar la convocatoria"/>
    <s v="4.2. Eficacia"/>
    <s v="3 EFICACIA"/>
    <s v="5 CUMPLIMIENTO"/>
    <s v="NO"/>
    <s v="Descendente"/>
    <s v="PE - Provisión de empleo público"/>
    <s v="Misional"/>
    <s v="No aplica"/>
    <s v="No aplica"/>
    <s v="No aplica"/>
    <s v="No aplica"/>
    <m/>
    <m/>
    <s v="(No. de respuestas de listas agotadas / No. total de  usos solicitados por las entidades) * 100"/>
    <m/>
    <m/>
    <s v="(No. de respuestas de listas agotadas / No. total de  usos solicitados por las entidades) * 100"/>
    <m/>
    <m/>
    <s v="(No. de respuestas de listas agotadas / No. total de  usos solicitados por las entidades) * 100"/>
    <m/>
    <m/>
    <s v="(No. de respuestas de listas agotadas / No. total de  usos solicitados por las entidades) * 100"/>
    <s v="Respuestas de listas agotadas"/>
    <s v="Usos solicitados por las entidades"/>
    <m/>
    <m/>
    <s v="Porcentaje"/>
    <m/>
    <s v="Porcentaje"/>
    <x v="1"/>
    <x v="3"/>
    <s v="Director"/>
    <x v="2"/>
    <s v="Contratista o funcionario - Coordinador de provisión de empleo"/>
    <s v="Aplicativo BNLE"/>
    <s v="Aplicativo BNLE"/>
    <m/>
    <s v="Genérica"/>
    <m/>
    <m/>
    <n v="0.2"/>
    <m/>
    <m/>
    <n v="0.2"/>
    <m/>
    <m/>
    <n v="0.2"/>
    <m/>
    <m/>
    <n v="0.2"/>
    <m/>
    <m/>
    <n v="0.15"/>
    <m/>
    <m/>
    <n v="0.15"/>
    <m/>
    <m/>
    <n v="0.15"/>
    <m/>
    <m/>
    <n v="0.15"/>
    <m/>
    <m/>
    <n v="0.14007782101167315"/>
    <m/>
    <m/>
    <e v="#DIV/0!"/>
    <m/>
    <m/>
    <e v="#DIV/0!"/>
    <m/>
    <m/>
    <e v="#DIV/0!"/>
    <n v="0.2"/>
    <n v="0.15"/>
    <e v="#DIV/0!"/>
    <s v="Promedio"/>
    <n v="0"/>
    <n v="0"/>
    <n v="0"/>
    <n v="0"/>
    <n v="0"/>
    <m/>
    <m/>
    <m/>
  </r>
  <r>
    <x v="9"/>
    <x v="9"/>
    <s v="Medir la eficacia de los eventos de capacitación en el Sistema Tipo de EDL"/>
    <s v="4.2. Eficacia"/>
    <s v="3 EFICACIA"/>
    <s v="5 CUMPLIMIENTO"/>
    <s v="NO"/>
    <s v="Ascendente"/>
    <s v="ED - Evaluación del desempeño laboral"/>
    <s v="Misional"/>
    <s v="No aplica"/>
    <s v="No aplica"/>
    <s v="No aplica"/>
    <s v="No aplica"/>
    <m/>
    <m/>
    <m/>
    <m/>
    <m/>
    <s v="(No. de eventos de capacitación en el Sistema Tipo de EDL realizados / No. de eventos de capacitación en el Sistema Tipo de EDL programados) * 100"/>
    <m/>
    <m/>
    <m/>
    <m/>
    <m/>
    <s v="(No. de eventos de capacitación en el Sistema Tipo de EDL realizados / No. de eventos de capacitación en el Sistema Tipo de EDL programados) * 100"/>
    <s v="Eventos de capacitación en el Sistema Tipo de EDL realizados"/>
    <s v="Eventos de capacitación en el Sistema Tipo de EDL programados"/>
    <m/>
    <m/>
    <s v="Porcentaje"/>
    <m/>
    <s v="Porcentaje"/>
    <x v="2"/>
    <x v="3"/>
    <s v="Director"/>
    <x v="2"/>
    <s v="Contratista o funcionario"/>
    <s v="Cronograma de Eventos de Capacitación en el Sistema Tipo de EDL_x000a__x000a_Informes de Capacitación"/>
    <s v="Cronograma de Eventos de Capacitación en el Sistema Tipo de EDL_x000a__x000a_Informes de Capacitación"/>
    <m/>
    <s v="Genérica"/>
    <m/>
    <m/>
    <m/>
    <m/>
    <m/>
    <n v="0.8"/>
    <m/>
    <m/>
    <m/>
    <m/>
    <m/>
    <n v="0.8"/>
    <m/>
    <m/>
    <m/>
    <m/>
    <m/>
    <n v="0.9"/>
    <m/>
    <m/>
    <m/>
    <m/>
    <m/>
    <n v="0.9"/>
    <m/>
    <m/>
    <m/>
    <m/>
    <m/>
    <e v="#DIV/0!"/>
    <m/>
    <m/>
    <m/>
    <m/>
    <m/>
    <e v="#DIV/0!"/>
    <n v="0.8"/>
    <n v="0.9"/>
    <e v="#DIV/0!"/>
    <s v="Promedio"/>
    <n v="0"/>
    <n v="0"/>
    <n v="0"/>
    <n v="0"/>
    <n v="0"/>
    <m/>
    <m/>
    <m/>
  </r>
  <r>
    <x v="10"/>
    <x v="10"/>
    <s v="Medir la eficiencia en el acompañamiento a las entidades en sus propuestas de Sistemas Propios de Evaluación"/>
    <s v="4.1. Eficiencia"/>
    <s v="2 EFICIENCIA"/>
    <s v="5 CUMPLIMIENTO"/>
    <s v="NO"/>
    <s v="Ascendente"/>
    <s v="ED - Evaluación del desempeño laboral"/>
    <s v="Misional"/>
    <s v="No aplica"/>
    <s v="No aplica"/>
    <s v="No aplica"/>
    <s v="No aplica"/>
    <m/>
    <m/>
    <m/>
    <m/>
    <m/>
    <s v="(No. de asesorías prestadas en SPEDL / No. de asesorías propuestas de SPEDL recibidas) * 100"/>
    <m/>
    <m/>
    <m/>
    <m/>
    <m/>
    <s v="(No. de asesorías prestadas en SPEDL / No. de asesorías propuestas de SPEDL recibidas) * 100"/>
    <s v="Asesorías prestadas en SPEDL"/>
    <s v="Asesorías propuestas de SPEDL recibidas"/>
    <m/>
    <m/>
    <s v="Porcentaje"/>
    <m/>
    <s v="Porcentaje"/>
    <x v="2"/>
    <x v="3"/>
    <s v="Director"/>
    <x v="2"/>
    <s v="Contratista o funcionario"/>
    <s v="Actas de Reunión de Asesorías"/>
    <s v="Solicitudes de aprobación de SPEDL radicadas"/>
    <m/>
    <s v="Genérica"/>
    <m/>
    <m/>
    <m/>
    <m/>
    <m/>
    <n v="0.8"/>
    <m/>
    <m/>
    <m/>
    <m/>
    <m/>
    <n v="0.8"/>
    <m/>
    <m/>
    <m/>
    <m/>
    <m/>
    <n v="0.9"/>
    <m/>
    <m/>
    <m/>
    <m/>
    <m/>
    <n v="0.9"/>
    <m/>
    <m/>
    <m/>
    <m/>
    <m/>
    <e v="#DIV/0!"/>
    <m/>
    <m/>
    <m/>
    <m/>
    <m/>
    <e v="#DIV/0!"/>
    <n v="0.8"/>
    <n v="0.9"/>
    <e v="#DIV/0!"/>
    <s v="Promedio"/>
    <n v="0"/>
    <n v="0"/>
    <n v="0"/>
    <n v="0"/>
    <n v="0"/>
    <m/>
    <m/>
    <m/>
  </r>
  <r>
    <x v="11"/>
    <x v="11"/>
    <s v="Medir la eficiencia del Proceso de Registro Público  respecto a las solicitudes recibidas y tramitadas"/>
    <s v="4.1. Eficiencia"/>
    <s v="2 EFICIENCIA"/>
    <s v="5 CUMPLIMIENTO"/>
    <s v="NO"/>
    <s v="Ascendente"/>
    <s v="RP - Registro público de carrera administrativa"/>
    <s v="Misional"/>
    <s v="No aplica"/>
    <s v="No aplica"/>
    <s v="No aplica"/>
    <s v="No aplica"/>
    <m/>
    <m/>
    <s v="(No. total de anotaciones efectivas / No. total de solicitudes recibidas en el trimestre + las pendientes del trimestre anterior) * 100%"/>
    <m/>
    <m/>
    <s v="(No. total de anotaciones efectivas / No. total de solicitudes recibidas en el trimestre + las pendientes del trimestre anterior) * 100%"/>
    <m/>
    <m/>
    <s v="(No. total de anotaciones efectivas / No. total de solicitudes recibidas en el trimestre + las pendientes del trimestre anterior) * 100%"/>
    <m/>
    <m/>
    <s v="(No. total de anotaciones efectivas / No. total de solicitudes recibidas en el trimestre + las pendientes del trimestre anterior) * 100%"/>
    <s v="Anotaciones efectivas"/>
    <s v="Solicitudes recibidas en el trimestre"/>
    <s v="Solicitudes pendientes del trimestre anterior"/>
    <m/>
    <s v="Porcentaje"/>
    <m/>
    <s v="Porcentaje"/>
    <x v="1"/>
    <x v="3"/>
    <s v="Director"/>
    <x v="2"/>
    <s v="Contratista o funcionario - Coordinador Grupo de Registro Público de Carrera Administrativa"/>
    <s v="Sistema Registro Público de Carrera Administrativa"/>
    <s v="Sistema Registro Público de Carrera Administrativa"/>
    <s v="Sistema Registro Público de Carrera Administrativa"/>
    <s v="Genérica"/>
    <m/>
    <m/>
    <n v="0.45"/>
    <m/>
    <m/>
    <n v="0.45"/>
    <m/>
    <m/>
    <n v="0.45"/>
    <m/>
    <m/>
    <n v="0.45"/>
    <m/>
    <m/>
    <n v="0.5"/>
    <m/>
    <m/>
    <n v="0.5"/>
    <m/>
    <m/>
    <n v="0.5"/>
    <m/>
    <m/>
    <n v="0.5"/>
    <m/>
    <m/>
    <n v="0.54082612872238234"/>
    <m/>
    <m/>
    <e v="#DIV/0!"/>
    <m/>
    <m/>
    <e v="#DIV/0!"/>
    <m/>
    <m/>
    <e v="#DIV/0!"/>
    <n v="0.45"/>
    <n v="0.5"/>
    <e v="#DIV/0!"/>
    <s v="Promedio"/>
    <n v="0"/>
    <n v="0"/>
    <n v="0"/>
    <n v="0"/>
    <n v="0"/>
    <m/>
    <m/>
    <m/>
  </r>
  <r>
    <x v="12"/>
    <x v="12"/>
    <s v="Controlar el número  de solicitudes de anotación en el RPCA que son devueltas en el periodo"/>
    <s v="4.1. Eficiencia"/>
    <s v="2 EFICIENCIA"/>
    <s v="5 CUMPLIMIENTO"/>
    <s v="NO"/>
    <s v="Descendente"/>
    <s v="RP - Registro público de carrera administrativa"/>
    <s v="Misional"/>
    <s v="No aplica"/>
    <s v="No aplica"/>
    <s v="No aplica"/>
    <s v="No aplica"/>
    <m/>
    <m/>
    <s v="(No. de devoluciones / No. total de solicitudes recibidas en el trimestre + las pendientes del trimestre anterior) * 100%"/>
    <m/>
    <m/>
    <s v="(No. de devoluciones / No. total de solicitudes recibidas en el trimestre + las pendientes del trimestre anterior) * 100%"/>
    <m/>
    <m/>
    <s v="(No. de devoluciones / No. total de solicitudes recibidas en el trimestre + las pendientes del trimestre anterior) * 100%"/>
    <m/>
    <m/>
    <s v="(No. de devoluciones / No. total de solicitudes recibidas en el trimestre + las pendientes del trimestre anterior) * 100%"/>
    <s v="Devoluciones"/>
    <s v="Solicitudes recibidas en el trimestre"/>
    <s v="Solicitudes pendientes del trimestre anterior"/>
    <m/>
    <s v="Porcentaje"/>
    <m/>
    <s v="Porcentaje"/>
    <x v="1"/>
    <x v="3"/>
    <s v="Director"/>
    <x v="2"/>
    <s v="Contratista o funcionario - Coordinador Grupo de Registro Público de Carrera Administrativa"/>
    <s v="Sistema Registro Público de Carrera Administrativa"/>
    <s v="Sistema Registro Público de Carrera Administrativa"/>
    <s v="Sistema Registro Público de Carrera Administrativa"/>
    <s v="Genérica"/>
    <m/>
    <m/>
    <n v="0.4"/>
    <m/>
    <m/>
    <n v="0.4"/>
    <m/>
    <m/>
    <n v="0.4"/>
    <m/>
    <m/>
    <n v="0.4"/>
    <m/>
    <m/>
    <n v="0.35"/>
    <m/>
    <m/>
    <n v="0.35"/>
    <m/>
    <m/>
    <n v="0.35"/>
    <m/>
    <m/>
    <n v="0.35"/>
    <m/>
    <m/>
    <n v="9.5701248799231503E-2"/>
    <m/>
    <m/>
    <e v="#DIV/0!"/>
    <m/>
    <m/>
    <e v="#DIV/0!"/>
    <m/>
    <m/>
    <e v="#DIV/0!"/>
    <n v="0.4"/>
    <n v="0.35"/>
    <e v="#DIV/0!"/>
    <s v="Promedio"/>
    <n v="0"/>
    <n v="0"/>
    <n v="0"/>
    <n v="0"/>
    <n v="0"/>
    <m/>
    <m/>
    <m/>
  </r>
  <r>
    <x v="13"/>
    <x v="13"/>
    <s v="Definir posición doctrinal sobre los temas objeto de discusión, por parte de la CNSC"/>
    <s v="4.2. Eficacia"/>
    <s v="3 EFICACIA"/>
    <s v="5 CUMPLIMIENTO"/>
    <s v="NO"/>
    <s v="Ascendente"/>
    <s v="DO - Doctrina"/>
    <s v="Misional"/>
    <s v="No aplica"/>
    <s v="No aplica"/>
    <s v="No aplica"/>
    <s v="No aplica"/>
    <m/>
    <m/>
    <m/>
    <m/>
    <m/>
    <s v="(No. de criterios discutidos/ No. criterios programados para discusión) * 100"/>
    <m/>
    <m/>
    <m/>
    <m/>
    <m/>
    <s v="(No. de criterios discutidos/ No. criterios programados para discusión) * 100"/>
    <s v="Criterios discutidos"/>
    <s v="Criterios programados para discusión"/>
    <m/>
    <m/>
    <s v="Porcentaje"/>
    <m/>
    <s v="Porcentaje"/>
    <x v="2"/>
    <x v="4"/>
    <s v="Presidencia - ( Asignado ) Asesor jurídico"/>
    <x v="3"/>
    <s v="Profesional especializado"/>
    <s v="Actas de sala"/>
    <s v="Actas de sala"/>
    <m/>
    <s v="Genérica"/>
    <m/>
    <m/>
    <m/>
    <m/>
    <m/>
    <n v="0.8"/>
    <m/>
    <m/>
    <m/>
    <m/>
    <m/>
    <n v="0.8"/>
    <m/>
    <m/>
    <m/>
    <m/>
    <m/>
    <n v="0.9"/>
    <m/>
    <m/>
    <m/>
    <m/>
    <m/>
    <n v="0.9"/>
    <m/>
    <m/>
    <m/>
    <m/>
    <m/>
    <e v="#DIV/0!"/>
    <m/>
    <m/>
    <m/>
    <m/>
    <m/>
    <e v="#DIV/0!"/>
    <n v="0.8"/>
    <n v="0.9"/>
    <e v="#DIV/0!"/>
    <s v="Promedio"/>
    <n v="0"/>
    <n v="0"/>
    <n v="0"/>
    <n v="0"/>
    <n v="0"/>
    <m/>
    <m/>
    <m/>
  </r>
  <r>
    <x v="14"/>
    <x v="14"/>
    <s v="Medir el cumplimiento en la ejecución de las jornadas programadas durante la vigencia"/>
    <s v="4.1. Eficiencia"/>
    <s v="2 EFICIENCIA"/>
    <s v="5 CUMPLIMIENTO"/>
    <s v="NO"/>
    <s v="Ascendente"/>
    <s v="VG - Vigilancia de carrera administrativa"/>
    <s v="Misional"/>
    <s v="No aplica"/>
    <s v="No aplica"/>
    <s v="No aplica"/>
    <s v="No aplica"/>
    <m/>
    <m/>
    <m/>
    <m/>
    <m/>
    <m/>
    <m/>
    <m/>
    <m/>
    <m/>
    <m/>
    <s v="(No. de talleres realizados /  No. de talleres programados) * 100"/>
    <s v="Talleres realizados"/>
    <s v="Talleres programados"/>
    <m/>
    <m/>
    <s v="Porcentaje"/>
    <m/>
    <s v="Porcentaje"/>
    <x v="0"/>
    <x v="5"/>
    <s v="Director"/>
    <x v="4"/>
    <s v="Contratista o funcionario"/>
    <s v="Listas de Asistencia a las jornadas programadas."/>
    <s v="Comunicaciones de las jornadas programadas."/>
    <m/>
    <s v="Genérica"/>
    <m/>
    <m/>
    <m/>
    <m/>
    <m/>
    <m/>
    <m/>
    <m/>
    <m/>
    <m/>
    <m/>
    <n v="0.9"/>
    <m/>
    <m/>
    <m/>
    <m/>
    <m/>
    <m/>
    <m/>
    <m/>
    <m/>
    <m/>
    <m/>
    <n v="1"/>
    <m/>
    <m/>
    <m/>
    <m/>
    <m/>
    <m/>
    <m/>
    <m/>
    <m/>
    <m/>
    <m/>
    <e v="#DIV/0!"/>
    <n v="0.9"/>
    <n v="1"/>
    <e v="#DIV/0!"/>
    <s v="Promedio"/>
    <n v="0"/>
    <n v="0"/>
    <n v="0"/>
    <n v="0"/>
    <n v="0"/>
    <m/>
    <m/>
    <m/>
  </r>
  <r>
    <x v="15"/>
    <x v="15"/>
    <s v="Medir el cumplimiento en la ejecución de las jornadas programadas durante la vigencia"/>
    <s v="4.1. Eficiencia"/>
    <s v="2 EFICIENCIA"/>
    <s v="5 CUMPLIMIENTO"/>
    <s v="NO"/>
    <s v="Ascendente"/>
    <s v="VG - Vigilancia de carrera administrativa"/>
    <s v="Misional"/>
    <s v="No aplica"/>
    <s v="No aplica"/>
    <s v="No aplica"/>
    <s v="No aplica"/>
    <m/>
    <m/>
    <m/>
    <m/>
    <m/>
    <m/>
    <m/>
    <m/>
    <m/>
    <m/>
    <m/>
    <s v="(No. de talleres realizados /  No. de talleres programados) * 100"/>
    <s v="Talleres realizados"/>
    <s v="Talleres programados"/>
    <m/>
    <m/>
    <s v="Porcentaje"/>
    <m/>
    <s v="Porcentaje"/>
    <x v="0"/>
    <x v="2"/>
    <s v="Asesor o funcionario designado"/>
    <x v="4"/>
    <s v="Contratista o funcionario"/>
    <s v="Listas de Asistencia a las jornadas programadas."/>
    <s v="Comunicaciones de las jornadas programadas."/>
    <m/>
    <s v="Genérica"/>
    <m/>
    <m/>
    <m/>
    <m/>
    <m/>
    <m/>
    <m/>
    <m/>
    <m/>
    <m/>
    <m/>
    <n v="0.9"/>
    <m/>
    <m/>
    <m/>
    <m/>
    <m/>
    <m/>
    <m/>
    <m/>
    <m/>
    <m/>
    <m/>
    <n v="1"/>
    <m/>
    <m/>
    <m/>
    <m/>
    <m/>
    <m/>
    <m/>
    <m/>
    <m/>
    <m/>
    <m/>
    <e v="#DIV/0!"/>
    <n v="0.9"/>
    <n v="1"/>
    <e v="#DIV/0!"/>
    <s v="Promedio"/>
    <n v="0"/>
    <n v="0"/>
    <n v="0"/>
    <n v="0"/>
    <n v="0"/>
    <m/>
    <m/>
    <m/>
  </r>
  <r>
    <x v="16"/>
    <x v="16"/>
    <s v="Medir el cumplimiento en la ejecución de las jornadas programadas durante la vigencia"/>
    <s v="4.1. Eficiencia"/>
    <s v="2 EFICIENCIA"/>
    <s v="5 CUMPLIMIENTO"/>
    <s v="NO"/>
    <s v="Ascendente"/>
    <s v="VG - Vigilancia de carrera administrativa"/>
    <s v="Misional"/>
    <s v="No aplica"/>
    <s v="No aplica"/>
    <s v="No aplica"/>
    <s v="No aplica"/>
    <m/>
    <m/>
    <m/>
    <m/>
    <m/>
    <m/>
    <m/>
    <m/>
    <m/>
    <m/>
    <m/>
    <s v="(No. de talleres realizados /  No. de talleres programados) * 100"/>
    <s v="Talleres realizados"/>
    <s v="Talleres programados"/>
    <m/>
    <m/>
    <s v="Porcentaje"/>
    <m/>
    <s v="Porcentaje"/>
    <x v="0"/>
    <x v="2"/>
    <s v="Asesor o funcionario designado"/>
    <x v="4"/>
    <s v="Contratista o funcionario"/>
    <s v="Listas de Asistencia a las jornadas programadas."/>
    <s v="Comunicaciones de las jornadas programadas."/>
    <m/>
    <s v="Genérica"/>
    <m/>
    <m/>
    <m/>
    <m/>
    <m/>
    <m/>
    <m/>
    <m/>
    <m/>
    <m/>
    <m/>
    <n v="0.9"/>
    <m/>
    <m/>
    <m/>
    <m/>
    <m/>
    <m/>
    <m/>
    <m/>
    <m/>
    <m/>
    <m/>
    <n v="1"/>
    <m/>
    <m/>
    <m/>
    <m/>
    <m/>
    <m/>
    <m/>
    <m/>
    <m/>
    <m/>
    <m/>
    <e v="#DIV/0!"/>
    <n v="0.9"/>
    <n v="1"/>
    <e v="#DIV/0!"/>
    <s v="Promedio"/>
    <n v="0"/>
    <n v="0"/>
    <n v="0"/>
    <n v="0"/>
    <n v="0"/>
    <m/>
    <m/>
    <m/>
  </r>
  <r>
    <x v="17"/>
    <x v="17"/>
    <s v="Medir el cumplimiento en la ejecución de las jornadas programadas durante la vigencia"/>
    <s v="4.1. Eficiencia"/>
    <s v="2 EFICIENCIA"/>
    <s v="5 CUMPLIMIENTO"/>
    <s v="NO"/>
    <s v="Ascendente"/>
    <s v="VG - Vigilancia de carrera administrativa"/>
    <s v="Misional"/>
    <s v="No aplica"/>
    <s v="No aplica"/>
    <s v="No aplica"/>
    <s v="No aplica"/>
    <m/>
    <m/>
    <m/>
    <m/>
    <m/>
    <m/>
    <m/>
    <m/>
    <m/>
    <m/>
    <m/>
    <s v="(No. de talleres realizados /  No. de talleres programados) * 100"/>
    <s v="Talleres realizados"/>
    <s v="Talleres programados"/>
    <m/>
    <m/>
    <s v="Porcentaje"/>
    <m/>
    <s v="Porcentaje"/>
    <x v="0"/>
    <x v="2"/>
    <s v="Asesor o funcionario designado"/>
    <x v="4"/>
    <s v="Contratista o funcionario"/>
    <s v="Listas de Asistencia a las jornadas programadas."/>
    <s v="Comunicaciones de las jornadas programadas."/>
    <m/>
    <s v="Genérica"/>
    <m/>
    <m/>
    <m/>
    <m/>
    <m/>
    <m/>
    <m/>
    <m/>
    <m/>
    <m/>
    <m/>
    <n v="0.9"/>
    <m/>
    <m/>
    <m/>
    <m/>
    <m/>
    <m/>
    <m/>
    <m/>
    <m/>
    <m/>
    <m/>
    <n v="1"/>
    <m/>
    <m/>
    <m/>
    <m/>
    <m/>
    <m/>
    <m/>
    <m/>
    <m/>
    <m/>
    <m/>
    <e v="#DIV/0!"/>
    <n v="0.9"/>
    <n v="1"/>
    <e v="#DIV/0!"/>
    <s v="Promedio"/>
    <n v="0"/>
    <n v="0"/>
    <n v="0"/>
    <n v="0"/>
    <n v="0"/>
    <m/>
    <m/>
    <m/>
  </r>
  <r>
    <x v="18"/>
    <x v="18"/>
    <s v="Medir el tiempo de respuesta  a las reclamaciones improcedentes en segunda instancia que son remitidas a la  CNSC"/>
    <s v="4.2. Eficacia"/>
    <s v="3 EFICACIA"/>
    <s v="6 OPORTUNIDAD"/>
    <s v="NO"/>
    <s v="Descendente"/>
    <s v="VG - Vigilancia de carrera administrativa"/>
    <s v="Misional"/>
    <s v="No aplica"/>
    <s v="No aplica"/>
    <s v="No aplica"/>
    <s v="No aplica"/>
    <m/>
    <m/>
    <s v="(Promedio de días en que tramita y resuelve una reclamación en segunda instancia improcedente,  a partir que se cuente con la información completa / Promedio de días en que se reciben las reclamaciones en segunda instancia improcedentes)"/>
    <m/>
    <m/>
    <s v="(Promedio de días en que tramita y resuelve una reclamación en segunda instancia improcedente,  a partir que se cuente con la información completa / Promedio de días en que se reciben las reclamaciones en segunda instancia improcedentes)"/>
    <m/>
    <m/>
    <s v="(Promedio de días en que tramita y resuelve una reclamación en segunda instancia improcedente,  a partir que se cuente con la información completa / Promedio de días en que se reciben las reclamaciones en segunda instancia improcedentes)"/>
    <m/>
    <m/>
    <s v="(Promedio de días en que tramita y resuelve una reclamación en segunda instancia improcedente,  a partir que se cuente con la información completa / Promedio de días en que se reciben las reclamaciones en segunda instancia improcedentes)"/>
    <s v="Días en que tramita y resuelve una reclamación en segunda instancia improcedente,  a partir que se cuente con la información completa"/>
    <s v="Días en que se reciben las reclamaciones en segunda instancia improcedentes"/>
    <m/>
    <m/>
    <m/>
    <m/>
    <s v="Días"/>
    <x v="1"/>
    <x v="5"/>
    <s v="Director"/>
    <x v="4"/>
    <s v="Contratista o funcionario"/>
    <s v="Respuesta a reclamaciones en segunda instancia improcedentes_x000a_(Base de datos  Vigilancia)"/>
    <s v="Reclamaciones en segunda instancia improcedentes radicadas en la CNSC."/>
    <m/>
    <m/>
    <m/>
    <m/>
    <n v="61"/>
    <m/>
    <m/>
    <n v="61"/>
    <m/>
    <m/>
    <n v="61"/>
    <m/>
    <m/>
    <n v="61"/>
    <m/>
    <m/>
    <n v="55"/>
    <m/>
    <m/>
    <n v="55"/>
    <m/>
    <m/>
    <n v="55"/>
    <m/>
    <m/>
    <n v="55"/>
    <m/>
    <m/>
    <n v="8"/>
    <m/>
    <m/>
    <e v="#DIV/0!"/>
    <m/>
    <m/>
    <e v="#DIV/0!"/>
    <m/>
    <m/>
    <e v="#DIV/0!"/>
    <n v="61"/>
    <n v="55"/>
    <e v="#DIV/0!"/>
    <s v="Promedio"/>
    <n v="0"/>
    <n v="0"/>
    <n v="0"/>
    <n v="0"/>
    <n v="0"/>
    <m/>
    <m/>
    <m/>
  </r>
  <r>
    <x v="19"/>
    <x v="19"/>
    <s v="Medir el tiempo de respuesta  a las reclamaciones procedentes  en segunda instancia que son remitidas a la  CNSC"/>
    <s v="4.2. Eficacia"/>
    <s v="3 EFICACIA"/>
    <s v="6 OPORTUNIDAD"/>
    <s v="NO"/>
    <s v="Descendente"/>
    <s v="VG - Vigilancia de carrera administrativa"/>
    <s v="Misional"/>
    <s v="No aplica"/>
    <s v="No aplica"/>
    <s v="No aplica"/>
    <s v="No aplica"/>
    <m/>
    <m/>
    <s v="(Promedio de días en que tramita y resuelve una reclamación en segunda instancia procedente por parte del Despacho 1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1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1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1, a partir que se cuente con la información completa / Promedio de días en que se reciben las reclamaciones en segunda instancia procedentes)"/>
    <s v="Días en que tramita y resuelve una reclamación en segunda instancia procedente por parte del Despacho 1, a partir que se cuente con la información completa"/>
    <s v="Días en que se reciben las reclamaciones en segunda instancia procedentes"/>
    <m/>
    <m/>
    <m/>
    <m/>
    <s v="Días"/>
    <x v="1"/>
    <x v="2"/>
    <s v="Asesor o funcionario designado"/>
    <x v="4"/>
    <s v="Contratista o funcionario"/>
    <s v="Respuesta a reclamaciones en segunda instancia improcedentes_x000a_(Base de datos  Vigilancia)"/>
    <s v="Reclamaciones en segunda instancia improcedentes radicadas en la CNSC."/>
    <m/>
    <m/>
    <m/>
    <m/>
    <n v="61"/>
    <m/>
    <m/>
    <n v="61"/>
    <m/>
    <m/>
    <n v="61"/>
    <m/>
    <m/>
    <n v="61"/>
    <m/>
    <m/>
    <n v="55"/>
    <m/>
    <m/>
    <n v="55"/>
    <m/>
    <m/>
    <n v="55"/>
    <m/>
    <m/>
    <n v="55"/>
    <m/>
    <m/>
    <n v="53"/>
    <m/>
    <m/>
    <e v="#DIV/0!"/>
    <m/>
    <m/>
    <e v="#DIV/0!"/>
    <m/>
    <m/>
    <e v="#DIV/0!"/>
    <n v="61"/>
    <n v="55"/>
    <e v="#DIV/0!"/>
    <s v="Promedio"/>
    <n v="0"/>
    <n v="0"/>
    <n v="0"/>
    <n v="0"/>
    <n v="0"/>
    <m/>
    <m/>
    <m/>
  </r>
  <r>
    <x v="20"/>
    <x v="19"/>
    <s v="Medir el tiempo de respuesta  a las reclamaciones procedentes  en segunda instancia que son remitidas a la  CNSC"/>
    <s v="4.2. Eficacia"/>
    <s v="3 EFICACIA"/>
    <s v="6 OPORTUNIDAD"/>
    <s v="NO"/>
    <s v="Descendente"/>
    <s v="VG - Vigilancia de carrera administrativa"/>
    <s v="Misional"/>
    <s v="No aplica"/>
    <s v="No aplica"/>
    <s v="No aplica"/>
    <s v="No aplica"/>
    <m/>
    <m/>
    <s v="(Promedio de días en que tramita y resuelve una reclamación en segunda instancia procedente por parte del Despacho 2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2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2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2, a partir que se cuente con la información completa / Promedio de días en que se reciben las reclamaciones en segunda instancia procedentes)"/>
    <s v="Días en que tramita y resuelve una reclamación en segunda instancia procedente por parte del Despacho 2, a partir que se cuente con la información completa"/>
    <s v="Días en que se reciben las reclamaciones en segunda instancia procedentes"/>
    <m/>
    <m/>
    <m/>
    <m/>
    <s v="Días"/>
    <x v="1"/>
    <x v="2"/>
    <s v="Asesor o funcionario designado"/>
    <x v="4"/>
    <s v="Contratista o funcionario"/>
    <s v="Respuesta a reclamaciones en segunda instancia improcedentes_x000a_(Base de datos  Vigilancia)"/>
    <s v="Reclamaciones en segunda instancia improcedentes radicadas en la CNSC."/>
    <m/>
    <m/>
    <m/>
    <m/>
    <n v="61"/>
    <m/>
    <m/>
    <n v="61"/>
    <m/>
    <m/>
    <n v="61"/>
    <m/>
    <m/>
    <n v="61"/>
    <m/>
    <m/>
    <n v="55"/>
    <m/>
    <m/>
    <n v="55"/>
    <m/>
    <m/>
    <n v="55"/>
    <m/>
    <m/>
    <n v="55"/>
    <m/>
    <m/>
    <n v="53"/>
    <m/>
    <m/>
    <e v="#DIV/0!"/>
    <m/>
    <m/>
    <e v="#DIV/0!"/>
    <m/>
    <m/>
    <e v="#DIV/0!"/>
    <n v="61"/>
    <n v="55"/>
    <e v="#DIV/0!"/>
    <s v="Promedio"/>
    <n v="0"/>
    <n v="0"/>
    <n v="0"/>
    <n v="0"/>
    <n v="0"/>
    <m/>
    <m/>
    <m/>
  </r>
  <r>
    <x v="21"/>
    <x v="19"/>
    <s v="Medir el tiempo de respuesta  a las reclamaciones procedentes  en segunda instancia que son remitidas a la  CNSC"/>
    <s v="4.2. Eficacia"/>
    <s v="3 EFICACIA"/>
    <s v="6 OPORTUNIDAD"/>
    <s v="NO"/>
    <s v="Descendente"/>
    <s v="VG - Vigilancia de carrera administrativa"/>
    <s v="Misional"/>
    <s v="No aplica"/>
    <s v="No aplica"/>
    <s v="No aplica"/>
    <s v="No aplica"/>
    <m/>
    <m/>
    <s v="(Promedio de días en que tramita y resuelve una reclamación en segunda instancia procedente por parte del Despacho 3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3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3, a partir que se cuente con la información completa / Promedio de días en que se reciben las reclamaciones en segunda instancia procedentes)"/>
    <m/>
    <m/>
    <s v="(Promedio de días en que tramita y resuelve una reclamación en segunda instancia procedente por parte del Despacho 3, a partir que se cuente con la información completa / Promedio de días en que se reciben las reclamaciones en segunda instancia procedentes)"/>
    <s v="Días en que tramita y resuelve una reclamación en segunda instancia procedente por parte del Despacho 3, a partir que se cuente con la información completa"/>
    <s v="Días en que se reciben las reclamaciones en segunda instancia procedentes"/>
    <m/>
    <m/>
    <m/>
    <m/>
    <s v="Días"/>
    <x v="1"/>
    <x v="2"/>
    <s v="Asesor o funcionario designado"/>
    <x v="4"/>
    <s v="Contratista o funcionario"/>
    <s v="Respuesta a reclamaciones en segunda instancia improcedentes_x000a_(Base de datos  Vigilancia)"/>
    <s v="Reclamaciones en segunda instancia improcedentes radicadas en la CNSC."/>
    <m/>
    <m/>
    <m/>
    <m/>
    <n v="61"/>
    <m/>
    <m/>
    <n v="61"/>
    <m/>
    <m/>
    <n v="61"/>
    <m/>
    <m/>
    <n v="61"/>
    <m/>
    <m/>
    <n v="55"/>
    <m/>
    <m/>
    <n v="55"/>
    <m/>
    <m/>
    <n v="55"/>
    <m/>
    <m/>
    <n v="55"/>
    <m/>
    <m/>
    <n v="37"/>
    <m/>
    <m/>
    <e v="#DIV/0!"/>
    <m/>
    <m/>
    <e v="#DIV/0!"/>
    <m/>
    <m/>
    <e v="#DIV/0!"/>
    <n v="61"/>
    <n v="55"/>
    <e v="#DIV/0!"/>
    <s v="Promedio"/>
    <n v="0"/>
    <n v="0"/>
    <n v="0"/>
    <n v="0"/>
    <n v="0"/>
    <m/>
    <m/>
    <m/>
  </r>
  <r>
    <x v="22"/>
    <x v="20"/>
    <s v="Medir el tiempo promedio de respuesta desde el momento de llegada de una queja"/>
    <s v="4.2. Eficacia"/>
    <s v="3 EFICACIA"/>
    <s v="6 OPORTUNIDAD"/>
    <s v="NO"/>
    <s v="Descendente"/>
    <s v="VG - Vigilancia de carrera administrativa"/>
    <s v="Misional"/>
    <s v="No aplica"/>
    <s v="No aplica"/>
    <s v="No aplica"/>
    <s v="No aplica"/>
    <m/>
    <m/>
    <s v="(Promedio de días en que se valora y tramita una queja / Promedio de días en que se reciben las quejas)"/>
    <m/>
    <m/>
    <s v="(Promedio de días en que se valora y tramita una queja / Promedio de días en que se reciben las quejas)"/>
    <m/>
    <m/>
    <s v="(Promedio de días en que se valora y tramita una queja / Promedio de días en que se reciben las quejas)"/>
    <m/>
    <m/>
    <s v="(Promedio de días en que se valora y tramita una queja / Promedio de días en que se reciben las quejas)"/>
    <s v="Días en que se valora y tramita una queja"/>
    <s v="Días en que se reciben las quejas"/>
    <m/>
    <m/>
    <m/>
    <m/>
    <s v="Días"/>
    <x v="1"/>
    <x v="5"/>
    <s v="Director"/>
    <x v="4"/>
    <s v="Contratista o funcionario"/>
    <s v="Quejas valoradas y tramitadas (Base de datos Vigilancia)"/>
    <s v="Quejas radicadas"/>
    <m/>
    <m/>
    <m/>
    <m/>
    <n v="16"/>
    <m/>
    <m/>
    <n v="16"/>
    <m/>
    <m/>
    <n v="16"/>
    <m/>
    <m/>
    <n v="16"/>
    <m/>
    <m/>
    <n v="10"/>
    <m/>
    <m/>
    <n v="10"/>
    <m/>
    <m/>
    <n v="10"/>
    <m/>
    <m/>
    <n v="10"/>
    <m/>
    <m/>
    <n v="8"/>
    <m/>
    <m/>
    <e v="#DIV/0!"/>
    <m/>
    <m/>
    <e v="#DIV/0!"/>
    <m/>
    <m/>
    <e v="#DIV/0!"/>
    <n v="16"/>
    <n v="10"/>
    <e v="#DIV/0!"/>
    <s v="Promedio"/>
    <n v="0"/>
    <n v="0"/>
    <n v="0"/>
    <n v="0"/>
    <n v="0"/>
    <m/>
    <m/>
    <m/>
  </r>
  <r>
    <x v="23"/>
    <x v="21"/>
    <s v="Medir el cumplimiento de las campañas preventivas del proyecto de gestión"/>
    <s v="4.2. Eficacia"/>
    <s v="3 EFICACIA"/>
    <s v="5 CUMPLIMIENTO"/>
    <s v="NO"/>
    <s v="Ascendente"/>
    <s v="CD - Control interno disciplinario"/>
    <s v="Apoyo"/>
    <s v="No aplica"/>
    <s v="No aplica"/>
    <s v="No aplica"/>
    <s v="No aplica"/>
    <m/>
    <m/>
    <m/>
    <m/>
    <m/>
    <s v="(No. de campañas preventivas realizadas / No. de campañas preventivas programadas) * 100"/>
    <m/>
    <m/>
    <m/>
    <m/>
    <m/>
    <s v="(No. de campañas preventivas realizadas / No. de campañas preventivas programadas) * 100"/>
    <s v="Campañas preventivas realizadas"/>
    <s v="Campañas preventivas programadas"/>
    <m/>
    <m/>
    <s v="Porcentaje"/>
    <m/>
    <s v="Porcentaje"/>
    <x v="2"/>
    <x v="6"/>
    <s v="Secretario General"/>
    <x v="5"/>
    <s v="Profesional especializado"/>
    <s v="Proyecto de Gestión de fortalecimiento para la prevención de  faltas disciplinarias y actos de corrupción al interior de la CNSC"/>
    <s v="Proyecto de Gestión de fortalecimiento para la prevención de  faltas disciplinarias y actos de corrupción al interior de la CNSC"/>
    <m/>
    <s v="Genérica"/>
    <m/>
    <m/>
    <m/>
    <m/>
    <m/>
    <n v="0.5"/>
    <m/>
    <m/>
    <m/>
    <m/>
    <m/>
    <n v="0.5"/>
    <m/>
    <m/>
    <m/>
    <m/>
    <m/>
    <n v="0.8"/>
    <m/>
    <m/>
    <m/>
    <m/>
    <m/>
    <n v="0.8"/>
    <m/>
    <m/>
    <m/>
    <m/>
    <m/>
    <e v="#DIV/0!"/>
    <m/>
    <m/>
    <m/>
    <m/>
    <m/>
    <e v="#DIV/0!"/>
    <n v="0.5"/>
    <n v="0.8"/>
    <e v="#DIV/0!"/>
    <s v="Promedio"/>
    <n v="0"/>
    <n v="0"/>
    <n v="0"/>
    <n v="0"/>
    <n v="0"/>
    <m/>
    <m/>
    <m/>
  </r>
  <r>
    <x v="24"/>
    <x v="22"/>
    <s v="Determinar el nivel de cumplimiento en la etapa de indagación preliminar"/>
    <s v="4.2. Eficacia"/>
    <s v="3 EFICACIA"/>
    <s v="5 CUMPLIMIENTO"/>
    <s v="NO"/>
    <s v="Ascendente"/>
    <s v="CD - Control interno disciplinario"/>
    <s v="Apoyo"/>
    <s v="No aplica"/>
    <s v="No aplica"/>
    <s v="No aplica"/>
    <s v="No aplica"/>
    <m/>
    <m/>
    <m/>
    <m/>
    <m/>
    <s v="(No. de indagaciones preliminares adelantadas en un lapso menor o igual a 6 meses  / No. total de indagaciones preliminar )* 100"/>
    <m/>
    <m/>
    <m/>
    <m/>
    <m/>
    <s v="(No. de indagaciones preliminares adelantadas en un lapso menor o igual a 6 meses  / No. total de indagaciones preliminar )* 100"/>
    <s v="Indagaciones preliminares adelantadas"/>
    <s v="Indagaciones preliminares"/>
    <m/>
    <m/>
    <s v="Porcentaje"/>
    <m/>
    <s v="Porcentaje"/>
    <x v="2"/>
    <x v="6"/>
    <s v="Secretario General"/>
    <x v="5"/>
    <s v="Profesional especializado"/>
    <s v="Indagaciones preliminares"/>
    <s v="Indagaciones preliminares"/>
    <m/>
    <s v="Genérica"/>
    <m/>
    <m/>
    <m/>
    <m/>
    <m/>
    <n v="0.8"/>
    <m/>
    <m/>
    <m/>
    <m/>
    <m/>
    <n v="0.8"/>
    <m/>
    <m/>
    <m/>
    <m/>
    <m/>
    <n v="1"/>
    <m/>
    <m/>
    <m/>
    <m/>
    <m/>
    <n v="1"/>
    <m/>
    <m/>
    <m/>
    <m/>
    <m/>
    <e v="#DIV/0!"/>
    <m/>
    <m/>
    <m/>
    <m/>
    <m/>
    <e v="#DIV/0!"/>
    <n v="0.8"/>
    <n v="1"/>
    <e v="#DIV/0!"/>
    <s v="Promedio"/>
    <n v="0"/>
    <n v="0"/>
    <n v="0"/>
    <n v="0"/>
    <n v="0"/>
    <m/>
    <m/>
    <m/>
  </r>
  <r>
    <x v="25"/>
    <x v="23"/>
    <s v="Determinar el nivel de cumplimiento en la etapa de  investigación disciplinaria"/>
    <s v="4.2. Eficacia"/>
    <s v="3 EFICACIA"/>
    <s v="5 CUMPLIMIENTO"/>
    <s v="NO"/>
    <s v="Ascendente"/>
    <s v="CD - Control interno disciplinario"/>
    <s v="Apoyo"/>
    <s v="No aplica"/>
    <s v="No aplica"/>
    <s v="No aplica"/>
    <s v="No aplica"/>
    <m/>
    <m/>
    <m/>
    <m/>
    <m/>
    <m/>
    <m/>
    <m/>
    <m/>
    <m/>
    <m/>
    <s v="(No. de  investigaciones disciplinarias adelantadas en un lapso igual o menor 12 meses  / No. total de investigaciones disciplinarias) * 100"/>
    <s v="Investigaciones preliminares adelantadas"/>
    <s v="Investigaciones disciplinarias"/>
    <m/>
    <m/>
    <s v="Porcentaje"/>
    <m/>
    <s v="Porcentaje"/>
    <x v="0"/>
    <x v="6"/>
    <s v="Secretario General"/>
    <x v="5"/>
    <s v="Profesional especializado"/>
    <s v="Investigaciones disciplinarias"/>
    <s v="Investigaciones disciplinarias"/>
    <m/>
    <s v="Genérica"/>
    <m/>
    <m/>
    <m/>
    <m/>
    <m/>
    <m/>
    <m/>
    <m/>
    <m/>
    <m/>
    <m/>
    <n v="0.8"/>
    <m/>
    <m/>
    <m/>
    <m/>
    <m/>
    <m/>
    <m/>
    <m/>
    <m/>
    <m/>
    <m/>
    <n v="1"/>
    <m/>
    <m/>
    <m/>
    <m/>
    <m/>
    <m/>
    <m/>
    <m/>
    <m/>
    <m/>
    <m/>
    <e v="#DIV/0!"/>
    <n v="0.8"/>
    <n v="1"/>
    <e v="#DIV/0!"/>
    <s v="Promedio"/>
    <n v="0"/>
    <n v="0"/>
    <n v="0"/>
    <n v="0"/>
    <n v="0"/>
    <m/>
    <m/>
    <m/>
  </r>
  <r>
    <x v="26"/>
    <x v="24"/>
    <s v="Determinar el nivel de cumplimiento en la apertura de las quejas recibidas"/>
    <s v="4.2. Eficacia"/>
    <s v="3 EFICACIA"/>
    <s v="5 CUMPLIMIENTO"/>
    <s v="NO"/>
    <s v="Ascendente"/>
    <s v="CD - Control interno disciplinario"/>
    <s v="Apoyo"/>
    <s v="No aplica"/>
    <s v="No aplica"/>
    <s v="No aplica"/>
    <s v="No aplica"/>
    <m/>
    <m/>
    <s v="(No. de quejas aperturadas / No. de quejas recibidas) * 100"/>
    <m/>
    <m/>
    <s v="(No. de quejas aperturadas / No. de quejas recibidas) * 100"/>
    <m/>
    <m/>
    <s v="(No. de quejas aperturadas / No. de quejas recibidas) * 100"/>
    <m/>
    <m/>
    <s v="(No. de quejas aperturadas / No. de quejas recibidas) * 100"/>
    <s v="Quejas aperturadas"/>
    <s v="Quejas recibidas"/>
    <m/>
    <m/>
    <s v="Porcentaje"/>
    <m/>
    <s v="Porcentaje"/>
    <x v="1"/>
    <x v="6"/>
    <s v="Secretario General"/>
    <x v="5"/>
    <s v="Profesional especializado"/>
    <s v="Procesos con apertura                                                                                                                      Quejas Recibidas"/>
    <s v="Procesos con apertura                                                                                                                      Quejas Recibidas"/>
    <m/>
    <s v="Genérica"/>
    <m/>
    <m/>
    <n v="0.8"/>
    <m/>
    <m/>
    <n v="0.8"/>
    <m/>
    <m/>
    <n v="0.8"/>
    <m/>
    <m/>
    <n v="0.8"/>
    <m/>
    <m/>
    <n v="1"/>
    <m/>
    <m/>
    <n v="1"/>
    <m/>
    <m/>
    <n v="1"/>
    <m/>
    <m/>
    <n v="1"/>
    <m/>
    <m/>
    <n v="1"/>
    <m/>
    <m/>
    <e v="#DIV/0!"/>
    <m/>
    <m/>
    <e v="#DIV/0!"/>
    <m/>
    <m/>
    <e v="#DIV/0!"/>
    <n v="0.8"/>
    <n v="1"/>
    <e v="#DIV/0!"/>
    <s v="Promedio"/>
    <n v="0"/>
    <n v="0"/>
    <n v="0"/>
    <n v="0"/>
    <n v="0"/>
    <m/>
    <m/>
    <m/>
  </r>
  <r>
    <x v="27"/>
    <x v="25"/>
    <s v="Mide el avance en la ejecución del plan de bienestar social e incentivos"/>
    <s v="4.1. Eficiencia"/>
    <s v="2 EFICIENCIA"/>
    <s v="5 CUMPLIMIENTO"/>
    <s v="NO"/>
    <s v="Ascendente"/>
    <s v="AT - Administración y desarrollo del talento humano"/>
    <s v="Apoyo"/>
    <s v="No aplica"/>
    <s v="No aplica"/>
    <s v="No aplica"/>
    <s v="No aplica"/>
    <m/>
    <m/>
    <s v="(No. de actividades desarrolladas en el trimestre/No.de actividades programadas para el trimestre) *100"/>
    <m/>
    <m/>
    <s v="(No. de actividades desarrolladas en el trimestre/No.de actividades programadas para el trimestre) *100"/>
    <m/>
    <m/>
    <s v="(No. de actividades desarrolladas en el trimestre/No.de actividades programadas para el trimestre) *100"/>
    <m/>
    <m/>
    <s v="(No. de actividades desarrolladas en el trimestre/No.de actividades programadas para el trimestre) *100"/>
    <s v="Actividades desarrolladas en el trimestre"/>
    <s v="Actividades programadas para el trimestre"/>
    <m/>
    <m/>
    <s v="Porcentaje"/>
    <m/>
    <s v="Porcentaje"/>
    <x v="1"/>
    <x v="7"/>
    <s v="Director"/>
    <x v="6"/>
    <s v="Profesional especializado"/>
    <m/>
    <s v="Plan de bienestar social e incentivos"/>
    <m/>
    <s v="Genérica"/>
    <m/>
    <m/>
    <n v="0.68"/>
    <m/>
    <m/>
    <n v="0.68"/>
    <m/>
    <m/>
    <n v="0.68"/>
    <m/>
    <m/>
    <n v="0.68"/>
    <m/>
    <m/>
    <n v="1"/>
    <m/>
    <m/>
    <n v="1"/>
    <m/>
    <m/>
    <n v="1"/>
    <m/>
    <m/>
    <n v="1"/>
    <m/>
    <m/>
    <n v="1"/>
    <m/>
    <m/>
    <e v="#DIV/0!"/>
    <m/>
    <m/>
    <e v="#DIV/0!"/>
    <m/>
    <m/>
    <e v="#DIV/0!"/>
    <n v="0.68"/>
    <n v="1"/>
    <e v="#DIV/0!"/>
    <s v="Promedio"/>
    <n v="0"/>
    <n v="0"/>
    <n v="0"/>
    <n v="0"/>
    <n v="0"/>
    <m/>
    <m/>
    <m/>
  </r>
  <r>
    <x v="28"/>
    <x v="26"/>
    <s v="Mide el avance en la ejecución del PIC de la vigencia"/>
    <s v="4.1. Eficiencia"/>
    <s v="2 EFICIENCIA"/>
    <s v="5 CUMPLIMIENTO"/>
    <s v="NO"/>
    <s v="Ascendente"/>
    <s v="AT - Administración y desarrollo del talento humano"/>
    <s v="Apoyo"/>
    <s v="No aplica"/>
    <s v="No aplica"/>
    <s v="No aplica"/>
    <s v="No aplica"/>
    <m/>
    <m/>
    <s v="(No. de capacitaciones efectuadas en el trimestre/No. de capacitaciones programadas para el trimestre)*100"/>
    <m/>
    <m/>
    <s v="(No. de capacitaciones efectuadas en el trimestre/No. de capacitaciones programadas para el trimestre)*100"/>
    <m/>
    <m/>
    <s v="(No. de capacitaciones efectuadas en el trimestre/No. de capacitaciones programadas para el trimestre)*100"/>
    <m/>
    <m/>
    <s v="(No. de capacitaciones efectuadas en el trimestre/No. de capacitaciones programadas para el trimestre)*100"/>
    <s v="Capacitaciones efectuadas"/>
    <s v="Capacitaciones programadas"/>
    <m/>
    <m/>
    <s v="Porcentaje"/>
    <m/>
    <s v="Porcentaje"/>
    <x v="1"/>
    <x v="7"/>
    <s v="Director"/>
    <x v="6"/>
    <s v="Profesional especializado"/>
    <m/>
    <s v="Plan de bienestar social e incentivos"/>
    <m/>
    <s v="Genérica"/>
    <m/>
    <m/>
    <n v="0.68"/>
    <m/>
    <m/>
    <n v="0.68"/>
    <m/>
    <m/>
    <n v="0.68"/>
    <m/>
    <m/>
    <n v="0.68"/>
    <m/>
    <m/>
    <n v="1"/>
    <m/>
    <m/>
    <n v="1"/>
    <m/>
    <m/>
    <n v="1"/>
    <m/>
    <m/>
    <n v="1"/>
    <m/>
    <m/>
    <n v="1"/>
    <m/>
    <m/>
    <e v="#DIV/0!"/>
    <m/>
    <m/>
    <e v="#DIV/0!"/>
    <m/>
    <m/>
    <e v="#DIV/0!"/>
    <n v="0.68"/>
    <n v="1"/>
    <e v="#DIV/0!"/>
    <s v="Promedio"/>
    <n v="0"/>
    <n v="0"/>
    <n v="0"/>
    <n v="0"/>
    <n v="0"/>
    <m/>
    <m/>
    <m/>
  </r>
  <r>
    <x v="29"/>
    <x v="27"/>
    <s v="Medir el cumplimiento de respuesta en término de la CNSC ante las peticiones, quejas y reclamos interpuestas al Grupo de PQR y Orientación al Ciudadano"/>
    <s v="4.2. Eficacia"/>
    <s v="3 EFICACIA"/>
    <s v="2 COBERTURA"/>
    <s v="NO"/>
    <s v="Descendente"/>
    <s v="AU - Atención al ciudadano y notificaciones"/>
    <s v="Apoyo"/>
    <s v="No aplica"/>
    <s v="No aplica"/>
    <s v="No aplica"/>
    <s v="No aplica"/>
    <m/>
    <m/>
    <s v="(No.de PQR fuera de término) /( No. Total de PQR recibidas - PQR en trámite ) * 100"/>
    <m/>
    <m/>
    <s v="(No.de PQR fuera de término) /( No. Total de PQR recibidas - PQR en trámite ) * 100"/>
    <m/>
    <m/>
    <s v="(No.de PQR fuera de término) /( No. Total de PQR recibidas - PQR en trámite ) * 100"/>
    <m/>
    <m/>
    <s v="(No.de PQR fuera de término) /( No. Total de PQR recibidas - PQR en trámite ) * 100"/>
    <s v="PQR fuera de término"/>
    <s v="PQR recibidas"/>
    <s v="PQR en trámite"/>
    <m/>
    <s v="Porcentaje"/>
    <m/>
    <s v="Porcentaje"/>
    <x v="1"/>
    <x v="6"/>
    <s v="Secretario General"/>
    <x v="5"/>
    <s v="Coordinador Grupo de Atención a PQR y Orientación al Ciudadano"/>
    <s v="_x000a_Respuestas relacionadas en el aplicativo"/>
    <s v="Peticiones, quejas y reclamos radicados en los aplicativo"/>
    <s v="Peticiones, quejas y reclamos radicados en los aplicativo"/>
    <s v="Genérica"/>
    <m/>
    <m/>
    <n v="0.08"/>
    <m/>
    <m/>
    <n v="0.08"/>
    <m/>
    <m/>
    <n v="0.08"/>
    <m/>
    <m/>
    <n v="0.08"/>
    <m/>
    <m/>
    <n v="0.05"/>
    <m/>
    <m/>
    <n v="0.05"/>
    <m/>
    <m/>
    <n v="0.05"/>
    <m/>
    <m/>
    <n v="0.05"/>
    <m/>
    <m/>
    <n v="1.8390804597701149E-3"/>
    <m/>
    <m/>
    <e v="#DIV/0!"/>
    <m/>
    <m/>
    <e v="#DIV/0!"/>
    <m/>
    <m/>
    <e v="#DIV/0!"/>
    <n v="0.08"/>
    <n v="0.05"/>
    <e v="#DIV/0!"/>
    <s v="Promedio"/>
    <n v="0"/>
    <n v="0"/>
    <n v="0"/>
    <n v="0"/>
    <n v="0"/>
    <m/>
    <m/>
    <m/>
  </r>
  <r>
    <x v="30"/>
    <x v="28"/>
    <s v="Medir el cumplimiento de respuesta a las llamadas entrantes a las líneas de Atención al Usuario"/>
    <s v="4.1. Eficiencia"/>
    <s v="2 EFICIENCIA"/>
    <s v="2 COBERTURA"/>
    <s v="NO"/>
    <s v="Ascendente"/>
    <s v="AU - Atención al ciudadano y notificaciones"/>
    <s v="Apoyo"/>
    <s v="No aplica"/>
    <s v="No aplica"/>
    <s v="No aplica"/>
    <s v="No aplica"/>
    <m/>
    <m/>
    <s v="(No.de llamadas entrantes registradas - No de llamadas realizadas a ciudadanos) / No. De total de llamadas) * 100"/>
    <m/>
    <m/>
    <s v="(No.de llamadas entrantes registradas - No de llamadas realizadas a ciudadanos) / No. De total de llamadas) * 100"/>
    <m/>
    <m/>
    <s v="(No.de llamadas entrantes registradas - No de llamadas realizadas a ciudadanos) / No. De total de llamadas) * 100"/>
    <m/>
    <m/>
    <s v="(No.de llamadas entrantes registradas - No de llamadas realizadas a ciudadanos) / No. De total de llamadas) * 100"/>
    <s v="Llamadas entrantes registradas"/>
    <s v="Llamadas realizadas a ciudadanos"/>
    <s v="Total de llamadas"/>
    <m/>
    <s v="Porcentaje"/>
    <m/>
    <s v="Porcentaje"/>
    <x v="1"/>
    <x v="6"/>
    <s v="Secretario General"/>
    <x v="5"/>
    <s v="Coordinador Grupo de Atención a PQR y Orientación al Ciudadano"/>
    <s v="_x000a_Reporte de llamadas contestadas _x000a__x000a_Reporte de llamadas abandonadas"/>
    <s v="_x000a_Reporte de llamadas contestadas _x000a__x000a_Reporte de llamadas abandonadas"/>
    <s v="Reportes llamadas entrantes de los equipos de Telefonía"/>
    <s v="Genérica"/>
    <m/>
    <m/>
    <n v="0.7"/>
    <m/>
    <m/>
    <n v="0.7"/>
    <m/>
    <m/>
    <n v="0.7"/>
    <m/>
    <m/>
    <n v="0.7"/>
    <m/>
    <m/>
    <n v="0.8"/>
    <m/>
    <m/>
    <n v="0.8"/>
    <m/>
    <m/>
    <n v="0.8"/>
    <m/>
    <m/>
    <n v="0.8"/>
    <m/>
    <m/>
    <n v="0.7962410887880752"/>
    <m/>
    <m/>
    <e v="#DIV/0!"/>
    <m/>
    <m/>
    <e v="#DIV/0!"/>
    <m/>
    <m/>
    <e v="#DIV/0!"/>
    <n v="0.7"/>
    <n v="0.8"/>
    <e v="#DIV/0!"/>
    <s v="Promedio"/>
    <n v="0"/>
    <n v="0"/>
    <n v="0"/>
    <n v="0"/>
    <n v="0"/>
    <m/>
    <m/>
    <m/>
  </r>
  <r>
    <x v="31"/>
    <x v="29"/>
    <s v="Garantizar la puesta en firme de todos los Actos Administrativos proferidos por la CNSC"/>
    <s v="4.1. Eficiencia"/>
    <s v="2 EFICIENCIA"/>
    <s v="5 CUMPLIMIENTO"/>
    <s v="NO"/>
    <s v="Ascendente"/>
    <s v="AU - Atención al ciudadano y notificaciones"/>
    <s v="Apoyo"/>
    <s v="No aplica"/>
    <s v="No aplica"/>
    <s v="No aplica"/>
    <s v="No aplica"/>
    <m/>
    <m/>
    <s v="(Actos Administrativos ejecutoriados /_x000a_ Actos Administrativos (Resoluciones y Autos) Notificados y/o comunicados donde proceda recurso de reposición o no procede recurso)) * 100"/>
    <m/>
    <m/>
    <s v="(Actos Administrativos ejecutoriados /_x000a_ Actos Administrativos (Resoluciones y Autos) Notificados y/o comunicados donde proceda recurso de reposición o no procede recurso)) * 100"/>
    <m/>
    <m/>
    <s v="(Actos Administrativos ejecutoriados /_x000a_ Actos Administrativos (Resoluciones y Autos) Notificados y/o comunicados donde proceda recurso de reposición o no procede recurso)) * 100"/>
    <m/>
    <m/>
    <s v="(Actos Administrativos ejecutoriados /_x000a_ Actos Administrativos (Resoluciones y Autos) Notificados y/o comunicados donde proceda recurso de reposición o no procede recurso)) * 100"/>
    <s v="Actos administrativos ejecutoriados"/>
    <s v="Actos Administrativos (Resoluciones y Autos) Notificados y/o comunicados "/>
    <m/>
    <m/>
    <s v="Porcentaje"/>
    <m/>
    <s v="Porcentaje"/>
    <x v="1"/>
    <x v="6"/>
    <s v="Secretario General"/>
    <x v="5"/>
    <s v="Funcionario o contratista designado para Notificaciones"/>
    <s v="Base de datos Notificaciones y herramienta informática de notificaciones"/>
    <s v="Base de datos Notificaciones y herramienta informática de notificaciones"/>
    <m/>
    <s v="Genérica"/>
    <m/>
    <m/>
    <n v="0.8"/>
    <m/>
    <m/>
    <n v="0.8"/>
    <m/>
    <m/>
    <n v="0.8"/>
    <m/>
    <m/>
    <n v="0.8"/>
    <m/>
    <m/>
    <n v="0.9"/>
    <m/>
    <m/>
    <n v="0.9"/>
    <m/>
    <m/>
    <n v="0.9"/>
    <m/>
    <m/>
    <n v="0.9"/>
    <m/>
    <m/>
    <n v="0.91743119266055051"/>
    <m/>
    <m/>
    <e v="#DIV/0!"/>
    <m/>
    <m/>
    <e v="#DIV/0!"/>
    <m/>
    <m/>
    <e v="#DIV/0!"/>
    <n v="0.8"/>
    <n v="0.9"/>
    <e v="#DIV/0!"/>
    <s v="Promedio"/>
    <n v="0"/>
    <n v="0"/>
    <n v="0"/>
    <n v="0"/>
    <n v="0"/>
    <m/>
    <m/>
    <m/>
  </r>
  <r>
    <x v="32"/>
    <x v="30"/>
    <s v="Mide el porcentaje  de verificación del estado de los bienes de la CNSC"/>
    <s v="4.1. Eficiencia"/>
    <s v="2 EFICIENCIA"/>
    <s v="5 CUMPLIMIENTO"/>
    <s v="NO"/>
    <s v="Ascendente"/>
    <s v="IT - Infraestructura"/>
    <s v="Apoyo"/>
    <s v="No aplica"/>
    <s v="No aplica"/>
    <s v="No aplica"/>
    <s v="No aplica"/>
    <m/>
    <m/>
    <m/>
    <m/>
    <m/>
    <m/>
    <m/>
    <m/>
    <m/>
    <m/>
    <m/>
    <s v="Inventario Físico/ Inventario Teórico * 100"/>
    <s v="Inventario físico"/>
    <s v="Inventario teórico"/>
    <m/>
    <m/>
    <s v="Porcentaje"/>
    <m/>
    <s v="Porcentaje"/>
    <x v="0"/>
    <x v="7"/>
    <s v="Director"/>
    <x v="6"/>
    <s v="Técnico administrativo"/>
    <s v="Formato toma física de inventarios"/>
    <m/>
    <m/>
    <s v="Genérica"/>
    <m/>
    <m/>
    <m/>
    <m/>
    <m/>
    <m/>
    <m/>
    <m/>
    <m/>
    <m/>
    <m/>
    <n v="0.9"/>
    <m/>
    <m/>
    <m/>
    <m/>
    <m/>
    <m/>
    <m/>
    <m/>
    <m/>
    <m/>
    <m/>
    <n v="1"/>
    <m/>
    <m/>
    <m/>
    <m/>
    <m/>
    <m/>
    <m/>
    <m/>
    <m/>
    <m/>
    <m/>
    <e v="#DIV/0!"/>
    <n v="0.9"/>
    <n v="1"/>
    <e v="#DIV/0!"/>
    <s v="Promedio"/>
    <d v="2019-07-05T00:00:00"/>
    <s v="Profesional especializado"/>
    <d v="2019-07-05T00:00:00"/>
    <s v="Director"/>
    <s v="Correo electrónico"/>
    <m/>
    <m/>
    <m/>
  </r>
  <r>
    <x v="33"/>
    <x v="31"/>
    <s v="Mide el porcentaje de ejecución, por semestre, del Plan Anual de Adquisiciones de la CNSC"/>
    <s v="4.1. Eficiencia"/>
    <s v="2 EFICIENCIA"/>
    <s v="5 CUMPLIMIENTO"/>
    <s v="NO"/>
    <s v="Ascendente"/>
    <s v="IT - Infraestructura"/>
    <s v="Apoyo"/>
    <s v="No aplica"/>
    <s v="No aplica"/>
    <s v="No aplica"/>
    <s v="No aplica"/>
    <m/>
    <m/>
    <m/>
    <m/>
    <m/>
    <s v="Valor ejecutado del Plan de Adquisiciones del primer semestre / Valor programado a ejecutar anual* 100"/>
    <m/>
    <m/>
    <m/>
    <m/>
    <m/>
    <s v="Valor ejecutado del Plan de Adquisiciones del segundo semestre / Valor programado a ejecutar anual* 100"/>
    <s v="Valor ejecutado del Plan de Adquisiciones"/>
    <s v="Valor programado a ejecutar"/>
    <m/>
    <m/>
    <s v="Porcentaje"/>
    <m/>
    <s v="Porcentaje"/>
    <x v="2"/>
    <x v="7"/>
    <s v="Director"/>
    <x v="6"/>
    <s v="Profesional especializado o contratista"/>
    <s v="Plan Anual de Adquisiciones "/>
    <s v="Plan Anual de Adquisiciones "/>
    <m/>
    <s v="Genérica"/>
    <m/>
    <m/>
    <m/>
    <m/>
    <m/>
    <n v="0.2"/>
    <m/>
    <m/>
    <m/>
    <m/>
    <m/>
    <n v="0.4"/>
    <m/>
    <m/>
    <m/>
    <m/>
    <m/>
    <n v="0.25"/>
    <m/>
    <m/>
    <m/>
    <m/>
    <m/>
    <n v="0.5"/>
    <m/>
    <m/>
    <m/>
    <m/>
    <m/>
    <e v="#DIV/0!"/>
    <m/>
    <m/>
    <m/>
    <m/>
    <m/>
    <e v="#DIV/0!"/>
    <n v="0.60000000000000009"/>
    <n v="0.75"/>
    <e v="#DIV/0!"/>
    <s v="Acumulado"/>
    <d v="2019-07-05T00:00:00"/>
    <s v="Profesional especializado"/>
    <d v="2019-07-05T00:00:00"/>
    <s v="Director"/>
    <s v="Correo electrónico"/>
    <m/>
    <m/>
    <m/>
  </r>
  <r>
    <x v="34"/>
    <x v="32"/>
    <s v="Determinar los procesos de contratación iniciados por la Comisión "/>
    <s v="4.1. Eficiencia"/>
    <s v="2 EFICIENCIA"/>
    <s v="5 CUMPLIMIENTO"/>
    <s v="NO"/>
    <s v="Ascendente"/>
    <s v="CT - Contratación"/>
    <s v="Apoyo"/>
    <s v="No aplica"/>
    <s v="No aplica"/>
    <s v="No aplica"/>
    <s v="No aplica"/>
    <m/>
    <m/>
    <s v="[Número de contratos suscritos / (número estudios y documentos previos recibidos por la OAJ - número de estudios previos analizados que no se convirtieron en contratos por desistimiento de firma)]*100"/>
    <m/>
    <m/>
    <s v="[Número de contratos suscritos / (número estudios y documentos previos recibidos por la OAJ - número de estudios previos analizados que no se convirtieron en contratos por desistimiento de firma)]*100"/>
    <m/>
    <m/>
    <s v="[Número de contratos suscritos / (número estudios y documentos previos recibidos por la OAJ - número de estudios previos analizados que no se convirtieron en contratos por desistimiento de firma)]*100"/>
    <m/>
    <m/>
    <s v="[Número de contratos suscritos / (número estudios y documentos previos recibidos por la OAJ - número de estudios previos analizados que no se convirtieron en contratos por desistimiento de firma)]*100"/>
    <s v="Contratos suscritos"/>
    <s v="Estudios y documentos previos recibidos por la OAJ"/>
    <s v="Estudios previos analizados que no se convirtieron en contratos por desistimiento de firma"/>
    <m/>
    <s v="Porcentaje"/>
    <m/>
    <s v="Porcentaje"/>
    <x v="1"/>
    <x v="4"/>
    <s v="Asesor Jurídico"/>
    <x v="3"/>
    <s v="Técnico administrativo o Profesional especializado"/>
    <s v="Reporte SECOP"/>
    <s v="Estudios y documentos previos recibidos por la  Oficina Jurídica en el periodo"/>
    <m/>
    <s v="Genérica"/>
    <m/>
    <m/>
    <n v="0.7"/>
    <m/>
    <m/>
    <n v="0.7"/>
    <m/>
    <m/>
    <n v="0.7"/>
    <m/>
    <m/>
    <n v="0.7"/>
    <m/>
    <m/>
    <n v="0.9"/>
    <m/>
    <m/>
    <n v="0.9"/>
    <m/>
    <m/>
    <n v="0.9"/>
    <m/>
    <m/>
    <n v="0.9"/>
    <m/>
    <m/>
    <n v="1"/>
    <m/>
    <m/>
    <e v="#DIV/0!"/>
    <m/>
    <m/>
    <e v="#DIV/0!"/>
    <m/>
    <m/>
    <e v="#DIV/0!"/>
    <n v="0.7"/>
    <n v="0.9"/>
    <e v="#DIV/0!"/>
    <s v="Promedio"/>
    <d v="2019-06-04T00:00:00"/>
    <s v="Profesional especializado_x000a_Técnico administrativo"/>
    <d v="2019-06-04T00:00:00"/>
    <s v="Asesor Jurídico"/>
    <s v="Correo electrónico"/>
    <m/>
    <m/>
    <m/>
  </r>
  <r>
    <x v="35"/>
    <x v="33"/>
    <s v="Determinar el estado de legalización de los contratos adjudicados por la CNSC"/>
    <s v="4.2. Eficacia"/>
    <s v="3 EFICACIA"/>
    <s v="5 CUMPLIMIENTO"/>
    <s v="NO"/>
    <s v="Ascendente"/>
    <s v="CT - Contratación"/>
    <s v="Apoyo"/>
    <s v="No aplica"/>
    <s v="No aplica"/>
    <s v="No aplica"/>
    <s v="No aplica"/>
    <m/>
    <m/>
    <s v="(No. contratos publicados en el SECOP / No. contratos suscritos por la CNSC en el periodo) * 100"/>
    <m/>
    <m/>
    <s v="(No. contratos publicados en el SECOP / No. contratos suscritos por la CNSC en el periodo) * 100"/>
    <m/>
    <m/>
    <s v="(No. contratos publicados en el SECOP / No. contratos suscritos por la CNSC en el periodo) * 100"/>
    <m/>
    <m/>
    <s v="(No. contratos publicados en el SECOP / No. contratos suscritos por la CNSC en el periodo) * 100"/>
    <s v="Contratos publicados en el SECOP"/>
    <s v="Contratos suscritos"/>
    <m/>
    <m/>
    <s v="Porcentaje"/>
    <m/>
    <s v="Porcentaje"/>
    <x v="1"/>
    <x v="4"/>
    <s v="Asesor Jurídico"/>
    <x v="3"/>
    <s v="Técnico administrativo o Profesional especializado"/>
    <s v="Reporte SECOP"/>
    <s v="Contratos suscritos por la CNSC en el periodo"/>
    <m/>
    <s v="Genérica"/>
    <m/>
    <m/>
    <n v="0.7"/>
    <m/>
    <m/>
    <n v="0.7"/>
    <m/>
    <m/>
    <n v="0.7"/>
    <m/>
    <m/>
    <n v="0.7"/>
    <m/>
    <m/>
    <n v="0.8"/>
    <m/>
    <m/>
    <n v="0.8"/>
    <m/>
    <m/>
    <n v="0.8"/>
    <m/>
    <m/>
    <n v="0.8"/>
    <m/>
    <m/>
    <n v="1"/>
    <m/>
    <m/>
    <e v="#DIV/0!"/>
    <m/>
    <m/>
    <e v="#DIV/0!"/>
    <m/>
    <m/>
    <e v="#DIV/0!"/>
    <n v="0.7"/>
    <n v="0.8"/>
    <e v="#DIV/0!"/>
    <s v="Promedio"/>
    <d v="2019-06-04T00:00:00"/>
    <s v="Profesional especializado_x000a_Técnico administrativo"/>
    <d v="2019-06-04T00:00:00"/>
    <s v="Asesor Jurídico"/>
    <s v="Correo electrónico"/>
    <m/>
    <m/>
    <m/>
  </r>
  <r>
    <x v="36"/>
    <x v="34"/>
    <s v="Determinar el estado de la liquidación de los contratos celebrados por la CNSC"/>
    <s v="4.1. Eficiencia"/>
    <s v="2 EFICIENCIA"/>
    <s v="5 CUMPLIMIENTO"/>
    <s v="NO"/>
    <s v="Ascendente"/>
    <s v="CT - Contratación"/>
    <s v="Apoyo"/>
    <s v="No aplica"/>
    <s v="No aplica"/>
    <s v="No aplica"/>
    <s v="No aplica"/>
    <m/>
    <m/>
    <m/>
    <m/>
    <m/>
    <s v="(No. contratos terminados y/o liquidados en el SECOP / No. contratos terminados y/o liquidados de la vigencia anterior) * 100"/>
    <m/>
    <m/>
    <m/>
    <m/>
    <m/>
    <s v="(No. contratos terminados y/o liquidados en el SECOP / No. contratos terminados y/o liquidados de la vigencia anterior) * 100"/>
    <s v="Contratos terminados y/o liquidados en el SECOP"/>
    <s v="Contratos terminados y/o liquidados de la vigencia anterior"/>
    <m/>
    <m/>
    <s v="Porcentaje"/>
    <m/>
    <s v="Porcentaje"/>
    <x v="2"/>
    <x v="4"/>
    <s v="Asesor Jurídico"/>
    <x v="3"/>
    <s v="Técnico administrativo o Profesional especializado"/>
    <s v="Contratos terminados"/>
    <s v="Contratos a los que se aplica la Ley Anti-trámite (Dec. 019 de 2012)"/>
    <m/>
    <s v="Genérica"/>
    <m/>
    <m/>
    <m/>
    <m/>
    <m/>
    <n v="0.3"/>
    <m/>
    <m/>
    <m/>
    <m/>
    <m/>
    <n v="0.3"/>
    <m/>
    <m/>
    <m/>
    <m/>
    <m/>
    <n v="0.37"/>
    <m/>
    <m/>
    <m/>
    <m/>
    <m/>
    <n v="0.38"/>
    <m/>
    <m/>
    <m/>
    <m/>
    <m/>
    <e v="#DIV/0!"/>
    <m/>
    <m/>
    <m/>
    <m/>
    <m/>
    <e v="#DIV/0!"/>
    <n v="0.6"/>
    <n v="0.75"/>
    <e v="#DIV/0!"/>
    <s v="Acumulado"/>
    <d v="1899-12-30T00:00:00"/>
    <s v="Profesional especializado_x000a_Técnico administrativo"/>
    <d v="1899-12-30T00:00:00"/>
    <s v="Asesor Jurídico"/>
    <d v="1899-12-30T00:00:00"/>
    <m/>
    <m/>
    <m/>
  </r>
  <r>
    <x v="37"/>
    <x v="35"/>
    <s v="Medir el acierto en la distribución de las comunicaciones oficiales recibidas"/>
    <s v="4.2. Eficacia"/>
    <s v="3 EFICACIA"/>
    <s v="5 CUMPLIMIENTO"/>
    <s v="NO"/>
    <s v="Descendente"/>
    <s v="GD - Gestión documental"/>
    <s v="Apoyo"/>
    <s v="No aplica"/>
    <s v="No aplica"/>
    <s v="No aplica"/>
    <s v="No aplica"/>
    <m/>
    <m/>
    <s v="(No. de comunicaciones oficiales devueltas a gestión documental / No. total de las comunicaciones oficiales radicadas) * 100"/>
    <m/>
    <m/>
    <s v="(No. de comunicaciones oficiales devueltas a gestión documental / No. total de las comunicaciones oficiales radicadas) * 100"/>
    <m/>
    <m/>
    <s v="(No. de comunicaciones oficiales devueltas a gestión documental / No. total de las comunicaciones oficiales radicadas) * 100"/>
    <m/>
    <m/>
    <s v="(No. de comunicaciones oficiales devueltas a gestión documental / No. total de las comunicaciones oficiales radicadas) * 100"/>
    <s v="Comunicaciones oficiales devueltas a gestión documental"/>
    <s v="Comunicaciones oficiales radicadas"/>
    <m/>
    <m/>
    <s v="Porcentaje"/>
    <m/>
    <s v="Porcentaje"/>
    <x v="1"/>
    <x v="7"/>
    <s v="Director"/>
    <x v="6"/>
    <s v="Profesional especializado"/>
    <s v="Aplicativo Orfeo"/>
    <s v="Aplicativo Orfeo"/>
    <m/>
    <s v="Genérica"/>
    <m/>
    <m/>
    <n v="0"/>
    <m/>
    <m/>
    <n v="0"/>
    <m/>
    <m/>
    <n v="0"/>
    <m/>
    <m/>
    <n v="0"/>
    <m/>
    <m/>
    <n v="0"/>
    <m/>
    <m/>
    <n v="0"/>
    <m/>
    <m/>
    <n v="0"/>
    <m/>
    <m/>
    <n v="0"/>
    <m/>
    <m/>
    <e v="#DIV/0!"/>
    <m/>
    <m/>
    <e v="#DIV/0!"/>
    <m/>
    <m/>
    <e v="#DIV/0!"/>
    <m/>
    <m/>
    <e v="#DIV/0!"/>
    <n v="0"/>
    <n v="0"/>
    <e v="#DIV/0!"/>
    <s v="Promedio"/>
    <d v="2019-06-25T00:00:00"/>
    <s v="Profesional especializado"/>
    <d v="2019-06-25T00:00:00"/>
    <s v="Director"/>
    <s v="Correo electrónico"/>
    <m/>
    <m/>
    <m/>
  </r>
  <r>
    <x v="38"/>
    <x v="36"/>
    <s v="Medir el conocimiento y uso apropiado de la herramienta informática de gestión documental por parte de los funcionarios de la CNSC"/>
    <s v="4.2. Eficacia"/>
    <s v="3 EFICACIA"/>
    <s v="5 CUMPLIMIENTO"/>
    <s v="NO"/>
    <s v="Ascendente"/>
    <s v="GD - Gestión documental"/>
    <s v="Apoyo"/>
    <s v="No aplica"/>
    <s v="No aplica"/>
    <s v="No aplica"/>
    <s v="No aplica"/>
    <m/>
    <m/>
    <s v="(No. de  funcionarios con el manejo eficaz del SGDE / No. total de funcionarios evaluados) * 100"/>
    <m/>
    <m/>
    <s v="(No. de  funcionarios con el manejo eficaz del SGDE / No. total de funcionarios evaluados) * 100"/>
    <m/>
    <m/>
    <s v="(No. de  funcionarios con el manejo eficaz del SGDE / No. total de funcionarios evaluados) * 100"/>
    <m/>
    <m/>
    <s v="(No. de  funcionarios con el manejo eficaz del SGDE / No. total de funcionarios evaluados) * 100"/>
    <s v="Funcionarios con manejo eficaz del SGDEA"/>
    <s v="Funcionarios evaluados"/>
    <m/>
    <m/>
    <s v="Porcentaje"/>
    <m/>
    <s v="Porcentaje"/>
    <x v="1"/>
    <x v="7"/>
    <s v="Director"/>
    <x v="6"/>
    <s v="Profesional especializado"/>
    <s v="Formulario de evaluación de conocimiento"/>
    <s v="Formulario de evaluación de conocimiento"/>
    <m/>
    <s v="Genérica"/>
    <m/>
    <m/>
    <n v="0.8"/>
    <m/>
    <m/>
    <n v="0.8"/>
    <m/>
    <m/>
    <n v="0.8"/>
    <m/>
    <m/>
    <n v="0.8"/>
    <m/>
    <m/>
    <n v="1"/>
    <m/>
    <m/>
    <n v="1"/>
    <m/>
    <m/>
    <n v="1"/>
    <m/>
    <m/>
    <n v="1"/>
    <m/>
    <m/>
    <e v="#DIV/0!"/>
    <m/>
    <m/>
    <e v="#DIV/0!"/>
    <m/>
    <m/>
    <e v="#DIV/0!"/>
    <m/>
    <m/>
    <e v="#DIV/0!"/>
    <n v="0.8"/>
    <n v="1"/>
    <e v="#DIV/0!"/>
    <s v="Promedio"/>
    <d v="2019-06-25T00:00:00"/>
    <s v="Profesional especializado"/>
    <d v="2019-06-25T00:00:00"/>
    <s v="Director"/>
    <s v="Correo electrónico"/>
    <m/>
    <m/>
    <m/>
  </r>
  <r>
    <x v="39"/>
    <x v="37"/>
    <s v="Cuantificar el porcentaje de entregas oportunas de los envíos que efectúa la CNSC"/>
    <s v="4.1. Eficiencia"/>
    <s v="2 EFICIENCIA"/>
    <s v="5 CUMPLIMIENTO"/>
    <s v="NO"/>
    <s v="Ascendente"/>
    <s v="GD - Gestión documental"/>
    <s v="Apoyo"/>
    <s v="No aplica"/>
    <s v="No aplica"/>
    <s v="No aplica"/>
    <s v="No aplica"/>
    <m/>
    <m/>
    <s v="(No. de entregas oportunas de correspondencia / (No. total de envíos de correspondencia) * 100"/>
    <m/>
    <m/>
    <s v="(No. de entregas oportunas de correspondencia / (No. total de envíos de correspondencia) * 100"/>
    <m/>
    <m/>
    <s v="(No. de entregas oportunas de correspondencia / (No. total de envíos de correspondencia) * 100"/>
    <m/>
    <m/>
    <s v="(No. de entregas oportunas de correspondencia / (No. total de envíos de correspondencia) * 100"/>
    <s v="Entregas oportunas de correspondencia"/>
    <s v="Número de entregas oportunas de correspondencia"/>
    <m/>
    <m/>
    <s v="Porcentaje"/>
    <m/>
    <s v="Porcentaje"/>
    <x v="1"/>
    <x v="7"/>
    <s v="Director"/>
    <x v="6"/>
    <s v="Profesional especializado"/>
    <s v="Aplicativo SIPOST"/>
    <s v="Aplicativo SIPOST"/>
    <m/>
    <s v="Genérica"/>
    <m/>
    <m/>
    <n v="0.8"/>
    <m/>
    <m/>
    <n v="0.8"/>
    <m/>
    <m/>
    <n v="0.8"/>
    <m/>
    <m/>
    <n v="0.8"/>
    <m/>
    <m/>
    <n v="1"/>
    <m/>
    <m/>
    <n v="1"/>
    <m/>
    <m/>
    <n v="1"/>
    <m/>
    <m/>
    <n v="1"/>
    <m/>
    <m/>
    <e v="#DIV/0!"/>
    <m/>
    <m/>
    <e v="#DIV/0!"/>
    <m/>
    <m/>
    <e v="#DIV/0!"/>
    <m/>
    <m/>
    <e v="#DIV/0!"/>
    <n v="0.8"/>
    <n v="1"/>
    <e v="#DIV/0!"/>
    <s v="Promedio"/>
    <d v="2019-06-25T00:00:00"/>
    <s v="Profesional especializado"/>
    <d v="2019-06-25T00:00:00"/>
    <s v="Director"/>
    <s v="Correo electrónico"/>
    <m/>
    <m/>
    <m/>
  </r>
  <r>
    <x v="40"/>
    <x v="38"/>
    <s v="Verificar que los Estados financieros de la CNSC, sean elaborados, presentados y publicados en las fechas establecidas"/>
    <s v="4.1. Eficiencia"/>
    <s v="2 EFICIENCIA"/>
    <s v="6 OPORTUNIDAD"/>
    <s v="NO"/>
    <s v="Ascendente"/>
    <s v="CB - Gestión contable"/>
    <s v="Apoyo"/>
    <s v="No aplica"/>
    <s v="No aplica"/>
    <s v="No aplica"/>
    <s v="No aplica"/>
    <m/>
    <m/>
    <s v="(Estados financieros elaborados, presentados y publicados en el tiempo establecido / Total estados financieros por elaborar y presentar) * 100"/>
    <m/>
    <m/>
    <s v="(Estados financieros elaborados, presentados y publicados en el tiempo establecido / Total estados financieros por elaborar y presentar) * 100"/>
    <m/>
    <m/>
    <s v="(Estados financieros elaborados, presentados y publicados en el tiempo establecido / Total estados financieros por elaborar y presentar) * 100"/>
    <m/>
    <m/>
    <s v="(Estados financieros elaborados, presentados y publicados en el tiempo establecido / Total estados financieros por elaborar y presentar) * 100"/>
    <s v="Estados financieros elaborados, presentados y publicados en el tiempo establecido"/>
    <s v="Estados financieros por elaborar y presentar"/>
    <m/>
    <m/>
    <s v="Porcentaje"/>
    <m/>
    <s v="Porcentaje"/>
    <x v="1"/>
    <x v="7"/>
    <s v="Director"/>
    <x v="6"/>
    <s v="Contador"/>
    <s v="Pagina Web CNSC"/>
    <s v="Pagina Web CNSC"/>
    <m/>
    <s v="Genérica"/>
    <m/>
    <m/>
    <n v="0.9"/>
    <m/>
    <m/>
    <n v="0.9"/>
    <m/>
    <m/>
    <n v="0.9"/>
    <m/>
    <m/>
    <n v="0.9"/>
    <m/>
    <m/>
    <n v="1"/>
    <m/>
    <m/>
    <n v="1"/>
    <m/>
    <m/>
    <n v="1"/>
    <m/>
    <m/>
    <n v="1"/>
    <m/>
    <m/>
    <n v="1"/>
    <m/>
    <m/>
    <e v="#DIV/0!"/>
    <m/>
    <m/>
    <e v="#DIV/0!"/>
    <m/>
    <m/>
    <e v="#DIV/0!"/>
    <n v="0.9"/>
    <n v="1"/>
    <e v="#DIV/0!"/>
    <s v="Promedio"/>
    <d v="1899-12-30T00:00:00"/>
    <s v="Contador"/>
    <d v="1899-12-30T00:00:00"/>
    <s v="Director"/>
    <d v="1899-12-30T00:00:00"/>
    <m/>
    <m/>
    <m/>
  </r>
  <r>
    <x v="41"/>
    <x v="39"/>
    <s v="Medir la eficiencia en la gestión de cartera de la Comisión"/>
    <s v="4.1. Eficiencia"/>
    <s v="2 EFICIENCIA"/>
    <s v="5 CUMPLIMIENTO"/>
    <s v="NO"/>
    <s v="Ascendente"/>
    <s v="CB - Gestión contable"/>
    <s v="Apoyo"/>
    <s v="No aplica"/>
    <s v="No aplica"/>
    <s v="No aplica"/>
    <s v="No aplica"/>
    <m/>
    <m/>
    <s v="(Valor total  recaudado en el trimestre / Total saldo cartera del trimestre) * 100"/>
    <m/>
    <m/>
    <s v="(Valor total  recaudado en el trimestre / Total saldo cartera del trimestre) * 100"/>
    <m/>
    <m/>
    <s v="(Valor total  recaudado en el trimestre / Total saldo cartera del trimestre) * 100"/>
    <m/>
    <m/>
    <s v="(Valor total  recaudado en el trimestre / Total saldo cartera del trimestre) * 100"/>
    <s v="Valor recaudado"/>
    <s v="Saldo de cartera"/>
    <m/>
    <m/>
    <s v="Porcentaje"/>
    <m/>
    <s v="Porcentaje"/>
    <x v="1"/>
    <x v="7"/>
    <s v="Director"/>
    <x v="6"/>
    <s v="Profesional especializado"/>
    <s v="Saldos  Aplicativo Pradma"/>
    <s v="Saldos  Aplicativo Pradma"/>
    <m/>
    <s v="Genérica"/>
    <m/>
    <m/>
    <n v="0.2"/>
    <m/>
    <m/>
    <n v="0.2"/>
    <m/>
    <m/>
    <n v="0.2"/>
    <m/>
    <m/>
    <n v="0.2"/>
    <m/>
    <m/>
    <n v="0.25"/>
    <m/>
    <m/>
    <n v="0.25"/>
    <m/>
    <m/>
    <n v="0.25"/>
    <m/>
    <m/>
    <n v="0.25"/>
    <m/>
    <m/>
    <n v="0.25912221692782733"/>
    <m/>
    <m/>
    <e v="#DIV/0!"/>
    <m/>
    <m/>
    <e v="#DIV/0!"/>
    <m/>
    <m/>
    <e v="#DIV/0!"/>
    <n v="0.2"/>
    <n v="0.25"/>
    <e v="#DIV/0!"/>
    <s v="Promedio"/>
    <d v="1899-12-30T00:00:00"/>
    <s v="Profesional especializado"/>
    <d v="1899-12-30T00:00:00"/>
    <s v="Director"/>
    <d v="1899-12-30T00:00:00"/>
    <m/>
    <m/>
    <m/>
  </r>
  <r>
    <x v="42"/>
    <x v="40"/>
    <s v="Medir la eficiencia en la ejecución presupuestal de los gastos de funcionamiento de la CNSC"/>
    <s v="4.1. Eficiencia"/>
    <s v="2 EFICIENCIA"/>
    <s v="5 CUMPLIMIENTO"/>
    <s v="NO"/>
    <s v="Ascendente"/>
    <s v="GF - Gestión financiera"/>
    <s v="Apoyo"/>
    <s v="No aplica"/>
    <s v="No aplica"/>
    <s v="No aplica"/>
    <s v="No aplica"/>
    <m/>
    <m/>
    <s v="(Valor de la obligación presupuestal en gastos de funcionamiento / Valor total del presupuesto de funcionamiento asignado a la CNSC) * 100"/>
    <m/>
    <m/>
    <s v="[(Valor de la obligación presupuestal en gastos de funcionamiento / Valor total del presupuesto de funcionamiento asignado a la CNSC) * 100] + Valor del indicador obtenido para el período anterior"/>
    <m/>
    <m/>
    <s v="[(Valor de la obligación presupuestal en gastos de funcionamiento / Valor total del presupuesto de funcionamiento asignado a la CNSC) * 100] + Valor del indicador obtenido para el período anterior"/>
    <m/>
    <m/>
    <s v="[(Valor de la obligación presupuestal en gastos de funcionamiento / Valor total del presupuesto de funcionamiento asignado a la CNSC) * 100] + Valor del indicador obtenido para el período anterior"/>
    <s v="Obligación presupuestal en gastos de funcionamiento"/>
    <s v="Presupuesto de funcionamiento asignado a la CNSC"/>
    <m/>
    <m/>
    <s v="Porcentaje"/>
    <m/>
    <s v="Porcentaje"/>
    <x v="1"/>
    <x v="7"/>
    <s v="Director"/>
    <x v="6"/>
    <s v="Técnico de presupuesto"/>
    <s v="Aplicativo Pradma_x000a__x000a_SIIF Nación"/>
    <s v="Aplicativo Pradma_x000a__x000a_SIIF Nación"/>
    <m/>
    <s v="Genérica"/>
    <m/>
    <m/>
    <n v="0.06"/>
    <m/>
    <m/>
    <n v="0.14000000000000001"/>
    <m/>
    <m/>
    <n v="0.22"/>
    <m/>
    <m/>
    <n v="0.35"/>
    <m/>
    <m/>
    <n v="0.12"/>
    <m/>
    <m/>
    <n v="0.27"/>
    <m/>
    <m/>
    <n v="0.44"/>
    <m/>
    <m/>
    <n v="0.7"/>
    <m/>
    <m/>
    <n v="0.14401011935396602"/>
    <m/>
    <m/>
    <e v="#DIV/0!"/>
    <m/>
    <m/>
    <e v="#DIV/0!"/>
    <m/>
    <m/>
    <e v="#DIV/0!"/>
    <n v="0.35"/>
    <n v="0.7"/>
    <e v="#DIV/0!"/>
    <s v="Acumulado período a período"/>
    <d v="2019-05-30T00:00:00"/>
    <s v="Técnico de presupuesto"/>
    <d v="2019-05-30T00:00:00"/>
    <s v="Director"/>
    <s v="Reunión"/>
    <m/>
    <m/>
    <m/>
  </r>
  <r>
    <x v="43"/>
    <x v="41"/>
    <s v="Medir la eficiencia en la ejecución presupuestal de los gastos de inversión de la CNSC"/>
    <s v="4.1. Eficiencia"/>
    <s v="2 EFICIENCIA"/>
    <s v="5 CUMPLIMIENTO"/>
    <s v="NO"/>
    <s v="Ascendente"/>
    <s v="GF - Gestión financiera"/>
    <s v="Apoyo"/>
    <s v="No aplica"/>
    <s v="No aplica"/>
    <s v="No aplica"/>
    <s v="No aplica"/>
    <m/>
    <m/>
    <s v="(Valor de la obligación presupuestal en gastos de inversión  / Valor total de inversión indicado en el presupuesto aforado de la Comisión) * 100"/>
    <m/>
    <m/>
    <s v="[(Valor de la obligación presupuestal en gastos de inversión  / Valor total de inversión indicado en el presupuesto aforado de la Comisión) * 100] + Valor del indicador obtenido para el período anterior"/>
    <m/>
    <m/>
    <s v="[(Valor de la obligación presupuestal en gastos de inversión  / Valor total de inversión indicado en el presupuesto aforado de la Comisión) * 100] + Valor del indicador obtenido para el período anterior"/>
    <m/>
    <m/>
    <s v="[(Valor de la obligación presupuestal en gastos de inversión  / Valor total de inversión indicado en el presupuesto aforado de la Comisión) * 100] + Valor del indicador obtenido para el período anterior"/>
    <s v="Obligación presupuestal en gastos de inversión"/>
    <s v="Valor de inversión"/>
    <m/>
    <m/>
    <s v="Porcentaje"/>
    <m/>
    <s v="Porcentaje"/>
    <x v="1"/>
    <x v="7"/>
    <s v="Director"/>
    <x v="6"/>
    <s v="Técnico de presupuesto"/>
    <s v="Aplicativo Pradma_x000a__x000a_SIIF Nación"/>
    <s v="Aplicativo Pradma_x000a__x000a_SIIF Nación"/>
    <m/>
    <s v="Genérica"/>
    <m/>
    <m/>
    <n v="0.02"/>
    <m/>
    <m/>
    <n v="0.08"/>
    <m/>
    <m/>
    <n v="0.15"/>
    <m/>
    <m/>
    <n v="0.35"/>
    <m/>
    <m/>
    <n v="0.03"/>
    <m/>
    <m/>
    <n v="0.15"/>
    <m/>
    <m/>
    <n v="0.3"/>
    <m/>
    <m/>
    <n v="0.7"/>
    <m/>
    <m/>
    <n v="2.9512422288450513E-2"/>
    <m/>
    <m/>
    <e v="#DIV/0!"/>
    <m/>
    <m/>
    <e v="#DIV/0!"/>
    <m/>
    <m/>
    <e v="#DIV/0!"/>
    <n v="0.35"/>
    <n v="0.7"/>
    <e v="#DIV/0!"/>
    <s v="Acumulado período a período"/>
    <d v="2019-05-30T00:00:00"/>
    <s v="Técnico de presupuesto"/>
    <d v="2019-05-30T00:00:00"/>
    <s v="Director"/>
    <s v="Reunión"/>
    <m/>
    <m/>
    <m/>
  </r>
  <r>
    <x v="44"/>
    <x v="42"/>
    <s v="Medir la eficacia en el recaudo de los ingresos presupuestados de la Comisión "/>
    <s v="4.1. Eficiencia"/>
    <s v="2 EFICIENCIA"/>
    <s v="5 CUMPLIMIENTO"/>
    <s v="NO"/>
    <s v="Ascendente"/>
    <s v="GF - Gestión financiera"/>
    <s v="Apoyo"/>
    <s v="No aplica"/>
    <s v="No aplica"/>
    <s v="No aplica"/>
    <s v="No aplica"/>
    <m/>
    <m/>
    <s v="(Ingresos recaudados por convocatorias en ejecución  / Valor total de los actos administrativos que fijan los costos de las convocatorias en ejecución) * 100"/>
    <m/>
    <m/>
    <s v="(Ingresos recaudados por convocatorias en ejecución  / Valor total de los actos administrativos que fijan los costos de las convocatorias en ejecución) * 100"/>
    <m/>
    <m/>
    <s v="(Ingresos recaudados por convocatorias en ejecución  / Valor total de los actos administrativos que fijan los costos de las convocatorias en ejecución) * 100"/>
    <m/>
    <m/>
    <s v="(Ingresos recaudados por convocatorias en ejecución  / Valor total de los actos administrativos que fijan los costos de las convocatorias en ejecución) * 100"/>
    <s v="Ingresos recaudados por convocatorias en ejecución"/>
    <s v="Valor de actos administrativos"/>
    <m/>
    <m/>
    <s v="Porcentaje"/>
    <m/>
    <s v="Porcentaje"/>
    <x v="1"/>
    <x v="7"/>
    <s v="Director"/>
    <x v="6"/>
    <s v="Profesional especializado"/>
    <s v="Aplicativo Pradma_x000a__x000a_SIIF Nación"/>
    <s v="Aplicativo Pradma_x000a__x000a_SIIF Nación"/>
    <m/>
    <s v="Genérica"/>
    <m/>
    <m/>
    <n v="0.13"/>
    <m/>
    <m/>
    <n v="7.0000000000000007E-2"/>
    <m/>
    <m/>
    <n v="0.16"/>
    <m/>
    <m/>
    <n v="0.12"/>
    <m/>
    <m/>
    <n v="0.25"/>
    <m/>
    <m/>
    <n v="0.14000000000000001"/>
    <m/>
    <m/>
    <n v="0.32"/>
    <m/>
    <m/>
    <n v="0.24"/>
    <m/>
    <m/>
    <n v="1.2092761580974198"/>
    <m/>
    <m/>
    <e v="#DIV/0!"/>
    <m/>
    <m/>
    <e v="#DIV/0!"/>
    <m/>
    <m/>
    <e v="#DIV/0!"/>
    <n v="0.12"/>
    <n v="0.23749999999999999"/>
    <e v="#DIV/0!"/>
    <s v="Promedio"/>
    <d v="2019-05-30T00:00:00"/>
    <s v="Profesional especializado"/>
    <d v="2019-05-30T00:00:00"/>
    <s v="Director"/>
    <s v="Reunión"/>
    <m/>
    <m/>
    <m/>
  </r>
  <r>
    <x v="45"/>
    <x v="43"/>
    <s v="Establecer el numero de procesos de contratacion de  renovacion tecnologica adelantados  durante la vigencia"/>
    <s v="4.2. Eficacia"/>
    <s v="3 EFICACIA"/>
    <s v="5 CUMPLIMIENTO"/>
    <s v="NO"/>
    <s v="Ascendente"/>
    <s v="RT - Gestión de recursos tecnológicos"/>
    <s v="Apoyo"/>
    <s v="No aplica"/>
    <s v="No aplica"/>
    <s v="No aplica"/>
    <s v="No aplica"/>
    <m/>
    <m/>
    <m/>
    <m/>
    <m/>
    <s v="(No. De procesos de renovacion adelantados / No. total de procesos de renovación) * 100"/>
    <m/>
    <m/>
    <m/>
    <m/>
    <m/>
    <s v="(No. De procesos de renovacion adelantados / No. total de procesos de renovación) * 100"/>
    <s v="Procesos de renovación adelantados"/>
    <s v="Procesos de renovación"/>
    <m/>
    <m/>
    <s v="Porcentaje"/>
    <m/>
    <s v="Porcentaje"/>
    <x v="2"/>
    <x v="8"/>
    <s v="Jefe"/>
    <x v="7"/>
    <s v="Funcionario o contratista designado"/>
    <s v="Plan de Compras"/>
    <s v="Plan de Compras"/>
    <m/>
    <s v="Genérica"/>
    <m/>
    <m/>
    <m/>
    <m/>
    <m/>
    <n v="0.35"/>
    <m/>
    <m/>
    <m/>
    <m/>
    <m/>
    <n v="0.35"/>
    <m/>
    <m/>
    <m/>
    <m/>
    <m/>
    <n v="0.5"/>
    <m/>
    <m/>
    <m/>
    <m/>
    <m/>
    <n v="0.5"/>
    <m/>
    <m/>
    <m/>
    <m/>
    <m/>
    <e v="#DIV/0!"/>
    <m/>
    <m/>
    <m/>
    <m/>
    <m/>
    <e v="#DIV/0!"/>
    <n v="0.35"/>
    <n v="0.5"/>
    <e v="#DIV/0!"/>
    <s v="Promedio"/>
    <d v="1899-12-30T00:00:00"/>
    <s v="Funcionario o contratista designado"/>
    <d v="1899-12-30T00:00:00"/>
    <s v="Jefe"/>
    <d v="1899-12-30T00:00:00"/>
    <m/>
    <m/>
    <m/>
  </r>
  <r>
    <x v="46"/>
    <x v="44"/>
    <s v="Establece el nivel de satisfacción de los usuarios internos"/>
    <s v="4.1. Eficiencia"/>
    <s v="2 EFICIENCIA"/>
    <s v="5 CUMPLIMIENTO"/>
    <s v="NO"/>
    <s v="Ascendente"/>
    <s v="RT - Gestión de recursos tecnológicos"/>
    <s v="Apoyo"/>
    <s v="No aplica"/>
    <s v="No aplica"/>
    <s v="No aplica"/>
    <s v="No aplica"/>
    <m/>
    <m/>
    <m/>
    <m/>
    <m/>
    <s v="Sumatoria calificaciones / No. total de encuestasdiligenciadas"/>
    <m/>
    <m/>
    <m/>
    <m/>
    <m/>
    <s v="Sumatoria calificaciones / No. total de encuestasdiligenciadas"/>
    <s v="Calificaciones"/>
    <s v="Encuestas diligenciadas"/>
    <m/>
    <m/>
    <s v="Porcentaje"/>
    <m/>
    <s v="Unidades"/>
    <x v="2"/>
    <x v="8"/>
    <s v="Jefe"/>
    <x v="7"/>
    <s v="Funcionario o contratista designado"/>
    <s v="Plan de Compras"/>
    <s v="Plan de Compras"/>
    <m/>
    <s v="Genérica"/>
    <m/>
    <m/>
    <m/>
    <m/>
    <m/>
    <n v="3"/>
    <m/>
    <m/>
    <m/>
    <m/>
    <m/>
    <n v="3"/>
    <m/>
    <m/>
    <m/>
    <m/>
    <m/>
    <n v="4"/>
    <m/>
    <m/>
    <m/>
    <m/>
    <m/>
    <n v="4"/>
    <m/>
    <m/>
    <m/>
    <m/>
    <m/>
    <e v="#DIV/0!"/>
    <m/>
    <m/>
    <m/>
    <m/>
    <m/>
    <e v="#DIV/0!"/>
    <n v="3"/>
    <n v="4"/>
    <e v="#DIV/0!"/>
    <s v="Promedio"/>
    <n v="0"/>
    <s v="Funcionario o contratista designado"/>
    <n v="0"/>
    <s v="Jefe"/>
    <n v="0"/>
    <m/>
    <m/>
    <m/>
  </r>
  <r>
    <x v="47"/>
    <x v="45"/>
    <s v="Desarrollar los Componentes de la Estrategia de Gobierno en Línea programados para la vigencia"/>
    <s v="4.2. Eficacia"/>
    <s v="3 EFICACIA"/>
    <s v="5 CUMPLIMIENTO"/>
    <s v="NO"/>
    <s v="Ascendente"/>
    <s v="TI - Gestión de tecnologías de la información"/>
    <s v="Estratégico"/>
    <s v="No aplica"/>
    <s v="No aplica"/>
    <s v="No aplica"/>
    <s v="No aplica"/>
    <m/>
    <m/>
    <m/>
    <m/>
    <m/>
    <s v="(No. de lineamientos implementados / No. total de lineamientos del componente programados para la vigencia) * 100"/>
    <m/>
    <m/>
    <m/>
    <m/>
    <m/>
    <s v="(No. de lineamientos implementados / No. total de lineamientos del componente programados para la vigencia) * 100"/>
    <s v="Lineamientos implementados"/>
    <s v="Lineamientos del componente programados"/>
    <m/>
    <m/>
    <s v="Porcentaje"/>
    <m/>
    <s v="Porcentaje"/>
    <x v="2"/>
    <x v="8"/>
    <s v="Jefe"/>
    <x v="7"/>
    <s v="Funcionario o contratista designado"/>
    <s v="Plan de trabajo SGSI"/>
    <s v="Plan de trabajo SGSI"/>
    <m/>
    <s v="Genérica"/>
    <m/>
    <m/>
    <m/>
    <m/>
    <m/>
    <n v="0.1"/>
    <m/>
    <m/>
    <m/>
    <m/>
    <m/>
    <n v="0.1"/>
    <m/>
    <m/>
    <m/>
    <m/>
    <m/>
    <n v="0.2"/>
    <m/>
    <m/>
    <m/>
    <m/>
    <m/>
    <n v="0.2"/>
    <m/>
    <m/>
    <m/>
    <m/>
    <m/>
    <e v="#DIV/0!"/>
    <m/>
    <m/>
    <m/>
    <m/>
    <m/>
    <e v="#DIV/0!"/>
    <n v="0.1"/>
    <n v="0.2"/>
    <e v="#DIV/0!"/>
    <s v="Promedio"/>
    <d v="1899-12-30T00:00:00"/>
    <s v="Funcionario o contratista designado"/>
    <d v="1899-12-30T00:00:00"/>
    <s v="Jefe"/>
    <d v="1899-12-30T00:00:00"/>
    <m/>
    <m/>
    <m/>
  </r>
  <r>
    <x v="48"/>
    <x v="46"/>
    <s v="Implementar los Sistemas de Información tácticos y estratégicos  que mejoren la productividad, el cumplimiento de los objetivos estratégicos de la Entidad y el nivel de satisfacción del ciudadano"/>
    <s v="4.1. Eficiencia"/>
    <s v="2 EFICIENCIA"/>
    <s v="5 CUMPLIMIENTO"/>
    <s v="NO"/>
    <s v="Ascendente"/>
    <s v="TI - Gestión de tecnologías de la información"/>
    <s v="Estratégico"/>
    <s v="No aplica"/>
    <s v="No aplica"/>
    <s v="No aplica"/>
    <s v="No aplica"/>
    <m/>
    <m/>
    <m/>
    <m/>
    <m/>
    <s v="(No. de módulos y/o aplicaciones en operación / No. total de módulos o aplicaciones definidas)*100"/>
    <m/>
    <m/>
    <m/>
    <m/>
    <m/>
    <s v="(No. de modulos y/o aplicaciones en operación / No. total de modulos o aplicaciones definidas)*100"/>
    <s v="Módulos y/o aplicaciones en operación"/>
    <s v="Módulos o aplicaciones definidas"/>
    <m/>
    <m/>
    <s v="Porcentaje"/>
    <m/>
    <s v="Porcentaje"/>
    <x v="2"/>
    <x v="8"/>
    <s v="Jefe"/>
    <x v="7"/>
    <s v="Funcionario o contratista designado"/>
    <s v="Planes de trabajo evolución de los sistemas de información"/>
    <s v="Planes de trabajo evolución de los sistemas de información"/>
    <m/>
    <s v="Genérica"/>
    <m/>
    <m/>
    <m/>
    <m/>
    <m/>
    <n v="0.85"/>
    <m/>
    <m/>
    <m/>
    <m/>
    <m/>
    <n v="0.85"/>
    <m/>
    <m/>
    <m/>
    <m/>
    <m/>
    <n v="1"/>
    <m/>
    <m/>
    <m/>
    <m/>
    <m/>
    <n v="1"/>
    <m/>
    <m/>
    <m/>
    <m/>
    <m/>
    <e v="#DIV/0!"/>
    <m/>
    <m/>
    <m/>
    <m/>
    <m/>
    <e v="#DIV/0!"/>
    <n v="0.85"/>
    <n v="1"/>
    <e v="#DIV/0!"/>
    <s v="Promedio"/>
    <d v="1899-12-30T00:00:00"/>
    <s v="Funcionario o contratista designado"/>
    <d v="1899-12-30T00:00:00"/>
    <s v="Jefe"/>
    <d v="1899-12-30T00:00:00"/>
    <m/>
    <m/>
    <m/>
  </r>
  <r>
    <x v="49"/>
    <x v="47"/>
    <s v="Atender las solicitudes de conciliación con citación que lleguen a la CNSC"/>
    <s v="4.1. Eficiencia"/>
    <s v="2 EFICIENCIA"/>
    <s v="5 CUMPLIMIENTO"/>
    <s v="NO"/>
    <s v="Ascendente"/>
    <s v="RL - Representación judicial y extrajudicial"/>
    <s v="Apoyo"/>
    <s v="No aplica"/>
    <s v="No aplica"/>
    <s v="No aplica"/>
    <s v="No aplica"/>
    <m/>
    <m/>
    <s v="(No. de solicitudes de conciliación llevadas a comité en el trimestre / No. Total de solicitudes con citación a audiencia) * 100"/>
    <m/>
    <m/>
    <s v="(No. de solicitudes de conciliación llevadas a comité en el trimestre / No. Total de solicitudes con citación a audiencia) * 100"/>
    <m/>
    <m/>
    <s v="(No. de solicitudes de conciliación llevadas a comité en el trimestre / No. Total de solicitudes con citación a audiencia) * 100"/>
    <m/>
    <m/>
    <s v="(No. de solicitudes de conciliación llevadas a comité en el trimestre / No. Total de solicitudes con citación a audiencia) * 100"/>
    <s v="Solicitudes de conciliación llevadas a comité"/>
    <s v="Solicitudes con citación a audiencia"/>
    <m/>
    <m/>
    <s v="Porcentaje"/>
    <m/>
    <s v="Porcentaje"/>
    <x v="1"/>
    <x v="4"/>
    <s v="Asesor Jurídico_x000a__x000a_Coordinador Grupo de Defensa Judicial y Extrajudicial._x000a__x000a_Secretaría Técnica Comité de conciliación y defensa judicial_x000a__x000a_Abogado responsable del trámite de las solicitudes radicadas"/>
    <x v="3"/>
    <s v="Profesional especializado designado"/>
    <s v="Orfeo, Base de datos del Grupo._x000a__x000a_Conciliaciones de respuesta radicadas en el aplicativo de Gestión Documental"/>
    <s v="Solicitudes Conciliaciones  y Citaciones Procuraduría allegadas a la CNSC en físico"/>
    <m/>
    <s v="Genérica"/>
    <m/>
    <m/>
    <n v="0.8"/>
    <m/>
    <m/>
    <n v="0.8"/>
    <m/>
    <m/>
    <n v="0.8"/>
    <m/>
    <m/>
    <n v="0.8"/>
    <m/>
    <m/>
    <n v="1"/>
    <m/>
    <m/>
    <n v="1"/>
    <m/>
    <m/>
    <n v="1"/>
    <m/>
    <m/>
    <n v="1"/>
    <m/>
    <m/>
    <n v="0.8035714285714286"/>
    <m/>
    <m/>
    <e v="#DIV/0!"/>
    <m/>
    <m/>
    <e v="#DIV/0!"/>
    <m/>
    <m/>
    <e v="#DIV/0!"/>
    <n v="0.8"/>
    <n v="1"/>
    <e v="#DIV/0!"/>
    <s v="Promedio"/>
    <d v="1899-12-30T00:00:00"/>
    <s v="Profesional especializado designado"/>
    <d v="1899-12-30T00:00:00"/>
    <s v="Asesor Jurídico"/>
    <d v="1899-12-30T00:00:00"/>
    <m/>
    <m/>
    <m/>
  </r>
  <r>
    <x v="50"/>
    <x v="48"/>
    <s v="Medir la gestión de la defensa judicial de la CNSC en cuanto a las pretensiones de los procesos y la respuesta a las solicitudes de conciliación"/>
    <s v="4.1. Eficiencia"/>
    <s v="2 EFICIENCIA"/>
    <s v="5 CUMPLIMIENTO"/>
    <s v="NO"/>
    <s v="Ascendente"/>
    <s v="RL - Representación judicial y extrajudicial"/>
    <s v="Apoyo"/>
    <s v="No aplica"/>
    <s v="No aplica"/>
    <s v="No aplica"/>
    <s v="No aplica"/>
    <m/>
    <m/>
    <s v="(100% - (Monto de  las pretensiones conciliadas en el trimestre / Monto de las pretensiones del trimestre)) * 100%"/>
    <m/>
    <m/>
    <s v="(100% - (Monto de  las pretensiones conciliadas en el trimestre / Monto de las pretensiones del trimestre)) * 100%"/>
    <m/>
    <m/>
    <s v="(100% - (Monto de  las pretensiones conciliadas en el trimestre / Monto de las pretensiones del trimestre)) * 100%"/>
    <m/>
    <m/>
    <s v="(100% - (Monto de  las pretensiones conciliadas en el trimestre / Monto de las pretensiones del trimestre)) * 100%"/>
    <s v="Monto de las pretensiones conciliadas"/>
    <s v="Monto de las pretenciones"/>
    <m/>
    <m/>
    <s v="Porcentaje"/>
    <m/>
    <s v="Porcentaje"/>
    <x v="1"/>
    <x v="4"/>
    <s v="Asesor Jurídico_x000a__x000a_Coordinador Grupo de Defensa Judicial y Extrajudicial._x000a__x000a_Secretaría Técnica Comité de conciliación y defensa judicial_x000a__x000a_Abogado responsable del trámite de las solicitudes radicadas"/>
    <x v="3"/>
    <s v="Profesional especializado designado"/>
    <s v="Suma de los valores conciliados en el trimestre"/>
    <s v="Suma de los valores de las solicitudes que pretenden los solicitantes"/>
    <m/>
    <s v="Genérica"/>
    <m/>
    <m/>
    <n v="0.8"/>
    <m/>
    <m/>
    <n v="0.8"/>
    <m/>
    <m/>
    <n v="0.8"/>
    <m/>
    <m/>
    <n v="0.8"/>
    <m/>
    <m/>
    <n v="1"/>
    <m/>
    <m/>
    <n v="1"/>
    <m/>
    <m/>
    <n v="1"/>
    <m/>
    <m/>
    <n v="1"/>
    <m/>
    <m/>
    <n v="1"/>
    <m/>
    <m/>
    <e v="#DIV/0!"/>
    <m/>
    <m/>
    <e v="#DIV/0!"/>
    <m/>
    <m/>
    <e v="#DIV/0!"/>
    <n v="0.8"/>
    <n v="1"/>
    <e v="#DIV/0!"/>
    <s v="Promedio"/>
    <d v="1899-12-30T00:00:00"/>
    <s v="Profesional especializado designado"/>
    <d v="1899-12-30T00:00:00"/>
    <s v="Asesor Jurídico"/>
    <d v="1899-12-30T00:00:00"/>
    <m/>
    <m/>
    <m/>
  </r>
  <r>
    <x v="51"/>
    <x v="49"/>
    <s v="Determinar el cumplimiento de las actividades del Plan de Mejoramiento Institucional de la CNSC"/>
    <s v="4.1. Eficiencia"/>
    <s v="2 EFICIENCIA"/>
    <s v="5 CUMPLIMIENTO"/>
    <s v="NO"/>
    <s v="Ascendente"/>
    <s v="ES - Evaluación y seguimiento a la gestión"/>
    <s v="Evaluación"/>
    <s v="No aplica"/>
    <s v="No aplica"/>
    <s v="No aplica"/>
    <s v="No aplica"/>
    <m/>
    <m/>
    <m/>
    <m/>
    <m/>
    <s v="(No. de actividades cumplidas del Plan de Mejoramiento Institucional) / (No. total de actividades por cumplir del Plan de Mejoramiento Institucional) * 100"/>
    <m/>
    <m/>
    <m/>
    <m/>
    <m/>
    <s v="(No. de actividades cumplidas del Plan de Mejoramiento Institucional) / (No. total de actividades por cumplir del Plan de Mejoramiento Institucional) * 100"/>
    <s v="Actividades cumplidas del Plan de Mejoramiento Institucional"/>
    <s v="Actividades por cumplir del Plan de Mejoramiento Institucional"/>
    <m/>
    <m/>
    <s v="Porcentaje"/>
    <m/>
    <s v="Porcentaje"/>
    <x v="2"/>
    <x v="9"/>
    <s v="Jefe"/>
    <x v="8"/>
    <s v="Profesional especializado"/>
    <s v="Acciones de mejoramiento Cumplidas en la fecha establecida"/>
    <s v="Actividades de mejoramiento establecidas en el Plan de mejoramiento Institucional"/>
    <m/>
    <s v="Genérica"/>
    <m/>
    <m/>
    <m/>
    <m/>
    <m/>
    <n v="0.85"/>
    <m/>
    <m/>
    <m/>
    <m/>
    <m/>
    <n v="0.85"/>
    <m/>
    <m/>
    <m/>
    <m/>
    <m/>
    <n v="0.95"/>
    <m/>
    <m/>
    <m/>
    <m/>
    <m/>
    <n v="0.95"/>
    <m/>
    <m/>
    <m/>
    <m/>
    <m/>
    <e v="#DIV/0!"/>
    <m/>
    <m/>
    <m/>
    <m/>
    <m/>
    <e v="#DIV/0!"/>
    <n v="0.85"/>
    <n v="0.95"/>
    <e v="#DIV/0!"/>
    <s v="Promedio"/>
    <d v="1899-12-30T00:00:00"/>
    <s v="Profesional especializado"/>
    <d v="1899-12-30T00:00:00"/>
    <s v="Jefe"/>
    <d v="1899-12-30T00:00:00"/>
    <m/>
    <m/>
    <m/>
  </r>
  <r>
    <x v="52"/>
    <x v="50"/>
    <s v="Determinar el cumplimiento de la ejecución del Programa Anual de Auditorías"/>
    <s v="4.2. Eficacia"/>
    <s v="3 EFICACIA"/>
    <s v="5 CUMPLIMIENTO"/>
    <s v="NO"/>
    <s v="Ascendente"/>
    <s v="ES - Evaluación y seguimiento a la gestión"/>
    <s v="Evaluación"/>
    <s v="No aplica"/>
    <s v="No aplica"/>
    <s v="No aplica"/>
    <s v="No aplica"/>
    <m/>
    <m/>
    <m/>
    <m/>
    <m/>
    <s v="(No. de auditorías ejecutadas  / No. de auditorías programadas) * 100"/>
    <m/>
    <m/>
    <m/>
    <m/>
    <m/>
    <s v="(No. de auditorías ejecutadas  / No. de auditorías programadas) * 100"/>
    <s v="Auditorías ejecutadas"/>
    <s v="Auditorías programadas"/>
    <m/>
    <m/>
    <s v="Porcentaje"/>
    <m/>
    <s v="Porcentaje"/>
    <x v="2"/>
    <x v="9"/>
    <s v="Jefe"/>
    <x v="8"/>
    <s v="Profesional especializado"/>
    <s v="Plan de Acción y Programa de Auditorías"/>
    <s v="Plan de Acción y Programa de Auditorías"/>
    <m/>
    <s v="Genérica"/>
    <m/>
    <m/>
    <m/>
    <m/>
    <m/>
    <n v="0.7"/>
    <m/>
    <m/>
    <m/>
    <m/>
    <m/>
    <n v="0.7"/>
    <m/>
    <m/>
    <m/>
    <m/>
    <m/>
    <n v="0.9"/>
    <m/>
    <m/>
    <m/>
    <m/>
    <m/>
    <n v="0.9"/>
    <m/>
    <m/>
    <m/>
    <m/>
    <m/>
    <e v="#DIV/0!"/>
    <m/>
    <m/>
    <m/>
    <m/>
    <m/>
    <e v="#DIV/0!"/>
    <n v="0.7"/>
    <n v="0.9"/>
    <e v="#DIV/0!"/>
    <s v="Promedio"/>
    <d v="1899-12-30T00:00:00"/>
    <s v="Profesional especializado"/>
    <d v="1899-12-30T00:00:00"/>
    <s v="Jefe"/>
    <d v="1899-12-30T00:00:00"/>
    <m/>
    <m/>
    <m/>
  </r>
  <r>
    <x v="53"/>
    <x v="51"/>
    <s v="Determinar el cumplimiento de la ejecución del Seguimiento de Actividades"/>
    <s v="4.2. Eficacia"/>
    <s v="3 EFICACIA"/>
    <s v="5 CUMPLIMIENTO"/>
    <s v="NO"/>
    <s v="Ascendente"/>
    <s v="ES - Evaluación y seguimiento a la gestión"/>
    <s v="Evaluación"/>
    <s v="No aplica"/>
    <s v="No aplica"/>
    <s v="No aplica"/>
    <s v="No aplica"/>
    <m/>
    <m/>
    <m/>
    <m/>
    <m/>
    <s v="(No. de seguimientos realizados / No. de seguimientos programados) * 100"/>
    <m/>
    <m/>
    <m/>
    <m/>
    <m/>
    <s v="(No. de seguimientos realizados / No. de seguimientos programados) * 100"/>
    <s v="Seguimientos realizados"/>
    <s v="Seguimientos programados"/>
    <m/>
    <m/>
    <s v="Porcentaje"/>
    <m/>
    <s v="Porcentaje"/>
    <x v="2"/>
    <x v="9"/>
    <s v="Jefe"/>
    <x v="8"/>
    <s v="Profesional especializado"/>
    <s v="Plan de Acción y Programa de Auditorías"/>
    <s v="Plan de Acción y Programa de Auditorías"/>
    <m/>
    <s v="Genérica"/>
    <m/>
    <m/>
    <m/>
    <m/>
    <m/>
    <n v="0.7"/>
    <m/>
    <m/>
    <m/>
    <m/>
    <m/>
    <n v="0.7"/>
    <m/>
    <m/>
    <m/>
    <m/>
    <m/>
    <n v="0.9"/>
    <m/>
    <m/>
    <m/>
    <m/>
    <m/>
    <n v="0.9"/>
    <m/>
    <m/>
    <m/>
    <m/>
    <m/>
    <e v="#DIV/0!"/>
    <m/>
    <m/>
    <m/>
    <m/>
    <m/>
    <e v="#DIV/0!"/>
    <n v="0.7"/>
    <n v="0.9"/>
    <e v="#DIV/0!"/>
    <s v="Promedio"/>
    <d v="1899-12-30T00:00:00"/>
    <s v="Profesional especializado"/>
    <d v="1899-12-30T00:00:00"/>
    <s v="Jefe"/>
    <d v="1899-12-30T00:00:00"/>
    <m/>
    <m/>
    <m/>
  </r>
  <r>
    <x v="54"/>
    <x v="52"/>
    <s v="Identificar el grado de cumplimiento en la entrega de Informes de Ley a los Entes de Control"/>
    <s v="4.1. Eficiencia"/>
    <s v="2 EFICIENCIA"/>
    <s v="5 CUMPLIMIENTO"/>
    <s v="NO"/>
    <s v="Ascendente"/>
    <s v="ES - Evaluación y seguimiento a la gestión"/>
    <s v="Evaluación"/>
    <s v="No aplica"/>
    <s v="No aplica"/>
    <s v="No aplica"/>
    <s v="No aplica"/>
    <m/>
    <m/>
    <m/>
    <m/>
    <m/>
    <s v="(No. de informes de Ley presentados ante los Entes de Control  / No. de informes de Ley exigidos por los Entes de Control) * 100"/>
    <m/>
    <m/>
    <m/>
    <m/>
    <m/>
    <s v="(No. de informes de Ley presentados ante los Entes de Control  / No. de informes de Ley exigidos por los Entes de Control) * 100"/>
    <s v="Informes de ley presentados ante los Entes de Control"/>
    <s v="Informes de ley exigidos por los Entes de Control"/>
    <m/>
    <m/>
    <s v="Porcentaje"/>
    <m/>
    <s v="Porcentaje"/>
    <x v="2"/>
    <x v="9"/>
    <s v="Jefe"/>
    <x v="8"/>
    <s v="Profesional especializado"/>
    <s v="Soportes de entrega de Informes a los Entes de Control"/>
    <s v="Programación de informes a presentar en el periodo"/>
    <m/>
    <s v="Genérica"/>
    <m/>
    <m/>
    <m/>
    <m/>
    <m/>
    <n v="0.95"/>
    <m/>
    <m/>
    <m/>
    <m/>
    <m/>
    <n v="0.95"/>
    <m/>
    <m/>
    <m/>
    <m/>
    <m/>
    <n v="1"/>
    <m/>
    <m/>
    <m/>
    <m/>
    <m/>
    <n v="1"/>
    <m/>
    <m/>
    <m/>
    <m/>
    <m/>
    <e v="#DIV/0!"/>
    <m/>
    <m/>
    <m/>
    <m/>
    <m/>
    <e v="#DIV/0!"/>
    <n v="0.95"/>
    <n v="1"/>
    <e v="#DIV/0!"/>
    <s v="Promedio"/>
    <d v="1899-12-30T00:00:00"/>
    <s v="Profesional especializado"/>
    <d v="1899-12-30T00:00:00"/>
    <s v="Jefe"/>
    <d v="1899-12-30T00:00:0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20" firstHeaderRow="1" firstDataRow="1" firstDataCol="1" rowPageCount="1" colPageCount="1"/>
  <pivotFields count="90">
    <pivotField axis="axisRow" showAll="0">
      <items count="56">
        <item x="27"/>
        <item x="28"/>
        <item x="29"/>
        <item x="30"/>
        <item x="31"/>
        <item x="40"/>
        <item x="41"/>
        <item x="23"/>
        <item x="24"/>
        <item x="25"/>
        <item x="26"/>
        <item x="5"/>
        <item x="6"/>
        <item x="34"/>
        <item x="35"/>
        <item x="36"/>
        <item x="13"/>
        <item x="9"/>
        <item x="10"/>
        <item x="51"/>
        <item x="52"/>
        <item x="53"/>
        <item x="54"/>
        <item x="2"/>
        <item x="37"/>
        <item x="38"/>
        <item x="39"/>
        <item x="42"/>
        <item x="43"/>
        <item x="44"/>
        <item x="32"/>
        <item x="33"/>
        <item x="7"/>
        <item x="8"/>
        <item x="0"/>
        <item x="1"/>
        <item x="49"/>
        <item x="50"/>
        <item x="11"/>
        <item x="12"/>
        <item x="45"/>
        <item x="46"/>
        <item x="3"/>
        <item x="4"/>
        <item x="47"/>
        <item x="48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Row" showAll="0">
      <items count="54">
        <item x="2"/>
        <item x="48"/>
        <item x="18"/>
        <item x="19"/>
        <item x="33"/>
        <item x="34"/>
        <item x="12"/>
        <item x="13"/>
        <item x="4"/>
        <item x="22"/>
        <item x="23"/>
        <item x="9"/>
        <item x="25"/>
        <item x="49"/>
        <item x="26"/>
        <item x="24"/>
        <item x="15"/>
        <item x="16"/>
        <item x="17"/>
        <item x="14"/>
        <item x="52"/>
        <item x="6"/>
        <item x="3"/>
        <item x="46"/>
        <item x="20"/>
        <item x="35"/>
        <item x="37"/>
        <item x="28"/>
        <item x="50"/>
        <item x="40"/>
        <item x="41"/>
        <item x="38"/>
        <item x="45"/>
        <item x="29"/>
        <item x="39"/>
        <item x="42"/>
        <item x="36"/>
        <item x="44"/>
        <item x="30"/>
        <item x="10"/>
        <item x="31"/>
        <item x="43"/>
        <item x="21"/>
        <item x="27"/>
        <item x="0"/>
        <item x="1"/>
        <item x="51"/>
        <item x="47"/>
        <item x="8"/>
        <item x="11"/>
        <item x="32"/>
        <item x="5"/>
        <item x="7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0"/>
        <item x="2"/>
        <item x="1"/>
        <item t="default"/>
      </items>
    </pivotField>
    <pivotField axis="axisRow" showAll="0">
      <items count="11">
        <item x="7"/>
        <item x="3"/>
        <item x="2"/>
        <item x="1"/>
        <item x="5"/>
        <item x="8"/>
        <item x="4"/>
        <item x="0"/>
        <item x="9"/>
        <item x="6"/>
        <item t="default"/>
      </items>
    </pivotField>
    <pivotField showAll="0"/>
    <pivotField axis="axisRow" showAll="0">
      <items count="10">
        <item x="6"/>
        <item x="2"/>
        <item n="DDP - Despacho de presidencia - Comunicaciones" x="1"/>
        <item x="4"/>
        <item x="7"/>
        <item x="3"/>
        <item x="0"/>
        <item x="8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4">
    <field x="36"/>
    <field x="34"/>
    <field x="0"/>
    <field x="1"/>
  </rowFields>
  <rowItems count="117">
    <i>
      <x/>
    </i>
    <i r="1">
      <x/>
    </i>
    <i r="2">
      <x/>
    </i>
    <i r="3">
      <x v="12"/>
    </i>
    <i r="2">
      <x v="1"/>
    </i>
    <i r="3">
      <x v="14"/>
    </i>
    <i r="2">
      <x v="5"/>
    </i>
    <i r="3">
      <x v="31"/>
    </i>
    <i r="2">
      <x v="6"/>
    </i>
    <i r="3">
      <x v="34"/>
    </i>
    <i r="2">
      <x v="24"/>
    </i>
    <i r="3">
      <x v="25"/>
    </i>
    <i r="2">
      <x v="25"/>
    </i>
    <i r="3">
      <x v="36"/>
    </i>
    <i r="2">
      <x v="26"/>
    </i>
    <i r="3">
      <x v="26"/>
    </i>
    <i r="2">
      <x v="27"/>
    </i>
    <i r="3">
      <x v="29"/>
    </i>
    <i r="2">
      <x v="28"/>
    </i>
    <i r="3">
      <x v="30"/>
    </i>
    <i r="2">
      <x v="29"/>
    </i>
    <i r="3">
      <x v="35"/>
    </i>
    <i r="2">
      <x v="31"/>
    </i>
    <i r="3">
      <x v="40"/>
    </i>
    <i>
      <x v="1"/>
    </i>
    <i r="1">
      <x v="1"/>
    </i>
    <i r="2">
      <x v="17"/>
    </i>
    <i r="3">
      <x v="11"/>
    </i>
    <i r="2">
      <x v="18"/>
    </i>
    <i r="3">
      <x v="39"/>
    </i>
    <i r="2">
      <x v="32"/>
    </i>
    <i r="3">
      <x v="52"/>
    </i>
    <i r="2">
      <x v="33"/>
    </i>
    <i r="3">
      <x v="48"/>
    </i>
    <i r="2">
      <x v="38"/>
    </i>
    <i r="3">
      <x v="49"/>
    </i>
    <i r="2">
      <x v="39"/>
    </i>
    <i r="3">
      <x v="6"/>
    </i>
    <i>
      <x v="2"/>
    </i>
    <i r="1">
      <x v="3"/>
    </i>
    <i r="2">
      <x v="23"/>
    </i>
    <i r="3">
      <x/>
    </i>
    <i>
      <x v="3"/>
    </i>
    <i r="1">
      <x v="2"/>
    </i>
    <i r="2">
      <x v="51"/>
    </i>
    <i r="3">
      <x v="3"/>
    </i>
    <i r="2">
      <x v="52"/>
    </i>
    <i r="3">
      <x v="3"/>
    </i>
    <i r="2">
      <x v="53"/>
    </i>
    <i r="3">
      <x v="3"/>
    </i>
    <i r="1">
      <x v="4"/>
    </i>
    <i r="2">
      <x v="50"/>
    </i>
    <i r="3">
      <x v="2"/>
    </i>
    <i r="2">
      <x v="54"/>
    </i>
    <i r="3">
      <x v="24"/>
    </i>
    <i>
      <x v="4"/>
    </i>
    <i r="1">
      <x v="5"/>
    </i>
    <i r="2">
      <x v="40"/>
    </i>
    <i r="3">
      <x v="41"/>
    </i>
    <i r="2">
      <x v="41"/>
    </i>
    <i r="3">
      <x v="37"/>
    </i>
    <i r="2">
      <x v="44"/>
    </i>
    <i r="3">
      <x v="32"/>
    </i>
    <i r="2">
      <x v="45"/>
    </i>
    <i r="3">
      <x v="23"/>
    </i>
    <i>
      <x v="5"/>
    </i>
    <i r="1">
      <x v="6"/>
    </i>
    <i r="2">
      <x v="13"/>
    </i>
    <i r="3">
      <x v="50"/>
    </i>
    <i r="2">
      <x v="14"/>
    </i>
    <i r="3">
      <x v="4"/>
    </i>
    <i r="2">
      <x v="15"/>
    </i>
    <i r="3">
      <x v="5"/>
    </i>
    <i r="2">
      <x v="16"/>
    </i>
    <i r="3">
      <x v="7"/>
    </i>
    <i r="2">
      <x v="36"/>
    </i>
    <i r="3">
      <x v="47"/>
    </i>
    <i r="2">
      <x v="37"/>
    </i>
    <i r="3">
      <x v="1"/>
    </i>
    <i>
      <x v="6"/>
    </i>
    <i r="1">
      <x v="2"/>
    </i>
    <i r="2">
      <x v="11"/>
    </i>
    <i r="3">
      <x v="51"/>
    </i>
    <i r="2">
      <x v="12"/>
    </i>
    <i r="3">
      <x v="21"/>
    </i>
    <i r="1">
      <x v="7"/>
    </i>
    <i r="2">
      <x v="35"/>
    </i>
    <i r="3">
      <x v="45"/>
    </i>
    <i r="2">
      <x v="42"/>
    </i>
    <i r="3">
      <x v="22"/>
    </i>
    <i r="2">
      <x v="43"/>
    </i>
    <i r="3">
      <x v="8"/>
    </i>
    <i>
      <x v="7"/>
    </i>
    <i r="1">
      <x v="8"/>
    </i>
    <i r="2">
      <x v="19"/>
    </i>
    <i r="3">
      <x v="13"/>
    </i>
    <i r="2">
      <x v="20"/>
    </i>
    <i r="3">
      <x v="28"/>
    </i>
    <i r="2">
      <x v="21"/>
    </i>
    <i r="3">
      <x v="46"/>
    </i>
    <i r="2">
      <x v="22"/>
    </i>
    <i r="3">
      <x v="20"/>
    </i>
    <i>
      <x v="8"/>
    </i>
    <i r="1">
      <x v="9"/>
    </i>
    <i r="2">
      <x v="2"/>
    </i>
    <i r="3">
      <x v="43"/>
    </i>
    <i r="2">
      <x v="3"/>
    </i>
    <i r="3">
      <x v="27"/>
    </i>
    <i r="2">
      <x v="4"/>
    </i>
    <i r="3">
      <x v="33"/>
    </i>
    <i r="2">
      <x v="7"/>
    </i>
    <i r="3">
      <x v="42"/>
    </i>
    <i r="2">
      <x v="8"/>
    </i>
    <i r="3">
      <x v="9"/>
    </i>
    <i r="2">
      <x v="10"/>
    </i>
    <i r="3">
      <x v="15"/>
    </i>
    <i t="grand">
      <x/>
    </i>
  </rowItems>
  <colItems count="1">
    <i/>
  </colItems>
  <pageFields count="1">
    <pageField fld="33" hier="-1"/>
  </pageFields>
  <dataFields count="1">
    <dataField name="Cuenta de Indicador_descripción" fld="2" subtotal="count" baseField="0" baseItem="0"/>
  </dataFields>
  <formats count="3">
    <format dxfId="2">
      <pivotArea dataOnly="0" labelOnly="1" fieldPosition="0">
        <references count="3">
          <reference field="0" count="3">
            <x v="24"/>
            <x v="25"/>
            <x v="26"/>
          </reference>
          <reference field="34" count="1" selected="0">
            <x v="0"/>
          </reference>
          <reference field="36" count="1" selected="0">
            <x v="0"/>
          </reference>
        </references>
      </pivotArea>
    </format>
    <format dxfId="1">
      <pivotArea dataOnly="0" labelOnly="1" fieldPosition="0">
        <references count="3">
          <reference field="0" count="3">
            <x v="24"/>
            <x v="25"/>
            <x v="26"/>
          </reference>
          <reference field="34" count="1" selected="0">
            <x v="0"/>
          </reference>
          <reference field="36" count="1" selected="0">
            <x v="0"/>
          </reference>
        </references>
      </pivotArea>
    </format>
    <format dxfId="0">
      <pivotArea dataOnly="0" labelOnly="1" fieldPosition="0">
        <references count="2">
          <reference field="34" count="1">
            <x v="0"/>
          </reference>
          <reference field="36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3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Relationship Id="rId4" Type="http://schemas.openxmlformats.org/officeDocument/2006/relationships/comments" Target="../comments5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cols>
    <col min="1" max="1" width="29.42578125" customWidth="1"/>
  </cols>
  <sheetData>
    <row r="1" spans="1:1" x14ac:dyDescent="0.25">
      <c r="A1" s="5" t="s">
        <v>160</v>
      </c>
    </row>
  </sheetData>
  <dataValidations count="1">
    <dataValidation type="list" allowBlank="1" showInputMessage="1" showErrorMessage="1" sqref="A2">
      <formula1>Perspectiva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P59"/>
  <sheetViews>
    <sheetView zoomScale="70" zoomScaleNormal="70" workbookViewId="0">
      <selection activeCell="O25" sqref="O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960</v>
      </c>
      <c r="C6" s="20"/>
    </row>
    <row r="7" spans="1:5" x14ac:dyDescent="0.2">
      <c r="A7" s="15" t="s">
        <v>118</v>
      </c>
      <c r="B7" s="85" t="s">
        <v>291</v>
      </c>
      <c r="C7" s="20"/>
    </row>
    <row r="8" spans="1:5" ht="71.25" x14ac:dyDescent="0.2">
      <c r="A8" s="15" t="s">
        <v>119</v>
      </c>
      <c r="B8" s="85" t="s">
        <v>967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42" t="s">
        <v>100</v>
      </c>
      <c r="C14" s="20"/>
    </row>
    <row r="15" spans="1:5" x14ac:dyDescent="0.2">
      <c r="A15" s="15" t="s">
        <v>0</v>
      </c>
      <c r="B15" s="14" t="s">
        <v>293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45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45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296</v>
      </c>
      <c r="C25" s="72" t="s">
        <v>298</v>
      </c>
      <c r="D25" s="52"/>
      <c r="E25" s="42"/>
      <c r="F25" s="42"/>
      <c r="G25" s="42"/>
      <c r="H25" s="89"/>
      <c r="I25" s="335">
        <v>32</v>
      </c>
      <c r="J25" s="90"/>
      <c r="K25" s="42"/>
      <c r="L25" s="42"/>
      <c r="M25" s="42"/>
      <c r="N25" s="89"/>
      <c r="O25" s="315"/>
      <c r="P25" s="86" t="s">
        <v>964</v>
      </c>
    </row>
    <row r="26" spans="1:16" ht="57.75" thickBot="1" x14ac:dyDescent="0.25">
      <c r="A26" s="65" t="s">
        <v>131</v>
      </c>
      <c r="B26" s="72" t="s">
        <v>962</v>
      </c>
      <c r="C26" s="72" t="s">
        <v>961</v>
      </c>
      <c r="D26" s="52"/>
      <c r="E26" s="42"/>
      <c r="F26" s="42"/>
      <c r="G26" s="42"/>
      <c r="H26" s="89"/>
      <c r="I26" s="336">
        <v>45</v>
      </c>
      <c r="J26" s="90"/>
      <c r="K26" s="42"/>
      <c r="L26" s="42"/>
      <c r="M26" s="42"/>
      <c r="N26" s="89"/>
      <c r="O26" s="316"/>
      <c r="P26" s="86" t="s">
        <v>964</v>
      </c>
    </row>
    <row r="27" spans="1:16" x14ac:dyDescent="0.2">
      <c r="A27" s="65" t="s">
        <v>132</v>
      </c>
      <c r="B27" s="72"/>
      <c r="C27" s="72"/>
      <c r="D27" s="52"/>
      <c r="E27" s="42"/>
      <c r="F27" s="42"/>
      <c r="G27" s="42"/>
      <c r="H27" s="42"/>
      <c r="I27" s="92"/>
      <c r="J27" s="42"/>
      <c r="K27" s="42"/>
      <c r="L27" s="4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42"/>
      <c r="L29" s="42"/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14" t="s">
        <v>301</v>
      </c>
      <c r="C34" s="14" t="s">
        <v>302</v>
      </c>
    </row>
    <row r="35" spans="1:15" ht="28.5" x14ac:dyDescent="0.2">
      <c r="A35" s="14" t="s">
        <v>137</v>
      </c>
      <c r="B35" s="85" t="s">
        <v>303</v>
      </c>
      <c r="C35" s="85" t="s">
        <v>303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28.25" x14ac:dyDescent="0.2">
      <c r="C39" s="83" t="s">
        <v>129</v>
      </c>
      <c r="D39" s="14"/>
      <c r="E39" s="14"/>
      <c r="F39" s="85"/>
      <c r="G39" s="14"/>
      <c r="H39" s="14"/>
      <c r="I39" s="85" t="s">
        <v>963</v>
      </c>
      <c r="J39" s="14"/>
      <c r="K39" s="14"/>
      <c r="L39" s="85"/>
      <c r="M39" s="14"/>
      <c r="N39" s="14"/>
      <c r="O39" s="85" t="s">
        <v>963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0.7</v>
      </c>
      <c r="J40" s="14"/>
      <c r="K40" s="14"/>
      <c r="L40" s="87"/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313">
        <f>+(I25/I26)/I29%</f>
        <v>0.71111111111111114</v>
      </c>
      <c r="J42" s="14"/>
      <c r="K42" s="14"/>
      <c r="L42" s="14"/>
      <c r="M42" s="14"/>
      <c r="N42" s="14"/>
      <c r="O42" s="197" t="e">
        <f>+(O25/O26)/O29%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19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14" t="s">
        <v>302</v>
      </c>
      <c r="C51" s="85" t="s">
        <v>966</v>
      </c>
      <c r="D51" s="108">
        <v>43724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965</v>
      </c>
      <c r="C52" s="14" t="s">
        <v>965</v>
      </c>
      <c r="D52" s="108">
        <v>43724</v>
      </c>
      <c r="E52" s="14" t="s">
        <v>581</v>
      </c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P59"/>
  <sheetViews>
    <sheetView topLeftCell="A22"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383</v>
      </c>
      <c r="C6" s="20"/>
    </row>
    <row r="7" spans="1:5" x14ac:dyDescent="0.2">
      <c r="A7" s="15" t="s">
        <v>118</v>
      </c>
      <c r="B7" s="85" t="s">
        <v>291</v>
      </c>
      <c r="C7" s="20"/>
    </row>
    <row r="8" spans="1:5" ht="71.25" x14ac:dyDescent="0.2">
      <c r="A8" s="15" t="s">
        <v>119</v>
      </c>
      <c r="B8" s="85" t="s">
        <v>292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42" t="s">
        <v>100</v>
      </c>
      <c r="C14" s="20"/>
    </row>
    <row r="15" spans="1:5" x14ac:dyDescent="0.2">
      <c r="A15" s="15" t="s">
        <v>0</v>
      </c>
      <c r="B15" s="14" t="s">
        <v>293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45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45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296</v>
      </c>
      <c r="C25" s="72" t="s">
        <v>298</v>
      </c>
      <c r="D25" s="52"/>
      <c r="E25" s="42"/>
      <c r="F25" s="42"/>
      <c r="G25" s="42"/>
      <c r="H25" s="89"/>
      <c r="I25" s="93">
        <v>57</v>
      </c>
      <c r="J25" s="90"/>
      <c r="K25" s="42"/>
      <c r="L25" s="42"/>
      <c r="M25" s="42"/>
      <c r="N25" s="89"/>
      <c r="O25" s="93"/>
      <c r="P25" s="86"/>
    </row>
    <row r="26" spans="1:16" ht="72" thickBot="1" x14ac:dyDescent="0.25">
      <c r="A26" s="65" t="s">
        <v>131</v>
      </c>
      <c r="B26" s="72" t="s">
        <v>297</v>
      </c>
      <c r="C26" s="72" t="s">
        <v>299</v>
      </c>
      <c r="D26" s="52"/>
      <c r="E26" s="42"/>
      <c r="F26" s="42"/>
      <c r="G26" s="42"/>
      <c r="H26" s="89"/>
      <c r="I26" s="94">
        <v>60</v>
      </c>
      <c r="J26" s="90"/>
      <c r="K26" s="42"/>
      <c r="L26" s="42"/>
      <c r="M26" s="42"/>
      <c r="N26" s="89"/>
      <c r="O26" s="94"/>
      <c r="P26" s="86" t="s">
        <v>295</v>
      </c>
    </row>
    <row r="27" spans="1:16" x14ac:dyDescent="0.2">
      <c r="A27" s="65" t="s">
        <v>132</v>
      </c>
      <c r="B27" s="72"/>
      <c r="C27" s="72"/>
      <c r="D27" s="52"/>
      <c r="E27" s="42"/>
      <c r="F27" s="42"/>
      <c r="G27" s="42"/>
      <c r="H27" s="42"/>
      <c r="I27" s="92"/>
      <c r="J27" s="42"/>
      <c r="K27" s="42"/>
      <c r="L27" s="4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42"/>
      <c r="L29" s="42"/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14" t="s">
        <v>301</v>
      </c>
      <c r="C34" s="14" t="s">
        <v>302</v>
      </c>
    </row>
    <row r="35" spans="1:15" ht="28.5" x14ac:dyDescent="0.2">
      <c r="A35" s="14" t="s">
        <v>137</v>
      </c>
      <c r="B35" s="85" t="s">
        <v>303</v>
      </c>
      <c r="C35" s="85" t="s">
        <v>303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28.25" x14ac:dyDescent="0.2">
      <c r="C39" s="83" t="s">
        <v>129</v>
      </c>
      <c r="D39" s="14"/>
      <c r="E39" s="14"/>
      <c r="F39" s="85"/>
      <c r="G39" s="14"/>
      <c r="H39" s="14"/>
      <c r="I39" s="85" t="s">
        <v>300</v>
      </c>
      <c r="J39" s="14"/>
      <c r="K39" s="14"/>
      <c r="L39" s="85"/>
      <c r="M39" s="14"/>
      <c r="N39" s="14"/>
      <c r="O39" s="85" t="s">
        <v>300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0.7</v>
      </c>
      <c r="J40" s="14"/>
      <c r="K40" s="14"/>
      <c r="L40" s="87"/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88">
        <f>+(I25/I26)/I29%</f>
        <v>0.95</v>
      </c>
      <c r="J42" s="14"/>
      <c r="K42" s="14"/>
      <c r="L42" s="14"/>
      <c r="M42" s="14"/>
      <c r="N42" s="14"/>
      <c r="O42" s="14" t="e">
        <f>+(O25/O26)/O29%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14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zoomScale="70" zoomScaleNormal="70" workbookViewId="0">
      <selection activeCell="F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384</v>
      </c>
      <c r="C6" s="20"/>
    </row>
    <row r="7" spans="1:5" ht="28.5" x14ac:dyDescent="0.2">
      <c r="A7" s="15" t="s">
        <v>118</v>
      </c>
      <c r="B7" s="85" t="s">
        <v>304</v>
      </c>
      <c r="C7" s="20"/>
    </row>
    <row r="8" spans="1:5" ht="57" x14ac:dyDescent="0.2">
      <c r="A8" s="15" t="s">
        <v>119</v>
      </c>
      <c r="B8" s="85" t="s">
        <v>305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306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307</v>
      </c>
      <c r="C25" s="72" t="s">
        <v>309</v>
      </c>
      <c r="D25" s="52"/>
      <c r="E25" s="89"/>
      <c r="F25" s="93"/>
      <c r="G25" s="90"/>
      <c r="H25" s="89"/>
      <c r="I25" s="93"/>
      <c r="J25" s="90"/>
      <c r="K25" s="89"/>
      <c r="L25" s="93"/>
      <c r="M25" s="90"/>
      <c r="N25" s="89"/>
      <c r="O25" s="93"/>
      <c r="P25" s="86" t="s">
        <v>311</v>
      </c>
    </row>
    <row r="26" spans="1:16" ht="29.25" thickBot="1" x14ac:dyDescent="0.25">
      <c r="A26" s="65" t="s">
        <v>131</v>
      </c>
      <c r="B26" s="72" t="s">
        <v>308</v>
      </c>
      <c r="C26" s="72" t="s">
        <v>310</v>
      </c>
      <c r="D26" s="52"/>
      <c r="E26" s="89"/>
      <c r="F26" s="94"/>
      <c r="G26" s="90"/>
      <c r="H26" s="89"/>
      <c r="I26" s="94"/>
      <c r="J26" s="90"/>
      <c r="K26" s="89"/>
      <c r="L26" s="94"/>
      <c r="M26" s="90"/>
      <c r="N26" s="89"/>
      <c r="O26" s="94"/>
      <c r="P26" s="86" t="s">
        <v>311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42">
        <v>100</v>
      </c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14" t="s">
        <v>275</v>
      </c>
      <c r="C34" s="14" t="s">
        <v>277</v>
      </c>
    </row>
    <row r="35" spans="1:15" ht="28.5" x14ac:dyDescent="0.2">
      <c r="A35" s="14" t="s">
        <v>137</v>
      </c>
      <c r="B35" s="85" t="s">
        <v>276</v>
      </c>
      <c r="C35" s="85" t="s">
        <v>276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 t="s">
        <v>312</v>
      </c>
      <c r="G39" s="14"/>
      <c r="H39" s="14"/>
      <c r="I39" s="85" t="s">
        <v>312</v>
      </c>
      <c r="J39" s="14"/>
      <c r="K39" s="14"/>
      <c r="L39" s="85" t="s">
        <v>312</v>
      </c>
      <c r="M39" s="14"/>
      <c r="N39" s="14"/>
      <c r="O39" s="85" t="s">
        <v>312</v>
      </c>
    </row>
    <row r="40" spans="1:15" x14ac:dyDescent="0.2">
      <c r="C40" s="83" t="s">
        <v>139</v>
      </c>
      <c r="D40" s="14"/>
      <c r="E40" s="14"/>
      <c r="F40" s="87">
        <v>0.75</v>
      </c>
      <c r="G40" s="14"/>
      <c r="H40" s="14"/>
      <c r="I40" s="87">
        <v>0.75</v>
      </c>
      <c r="J40" s="14"/>
      <c r="K40" s="14"/>
      <c r="L40" s="87">
        <v>0.75</v>
      </c>
      <c r="M40" s="14"/>
      <c r="N40" s="14"/>
      <c r="O40" s="87">
        <v>0.75</v>
      </c>
    </row>
    <row r="41" spans="1:15" x14ac:dyDescent="0.2">
      <c r="C41" s="83" t="s">
        <v>128</v>
      </c>
      <c r="D41" s="14"/>
      <c r="E41" s="14"/>
      <c r="F41" s="87">
        <v>0.9</v>
      </c>
      <c r="G41" s="14"/>
      <c r="H41" s="14"/>
      <c r="I41" s="87">
        <v>0.9</v>
      </c>
      <c r="J41" s="14"/>
      <c r="K41" s="14"/>
      <c r="L41" s="87">
        <v>0.9</v>
      </c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 t="e">
        <f>+(F25/F26)*F29%</f>
        <v>#DIV/0!</v>
      </c>
      <c r="G42" s="14"/>
      <c r="H42" s="14"/>
      <c r="I42" s="97" t="e">
        <f>+(I25/I26)*I29%</f>
        <v>#DIV/0!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0.75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topLeftCell="B1" zoomScale="70" zoomScaleNormal="70" workbookViewId="0">
      <selection activeCell="F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385</v>
      </c>
      <c r="C6" s="20"/>
    </row>
    <row r="7" spans="1:5" ht="28.5" x14ac:dyDescent="0.2">
      <c r="A7" s="15" t="s">
        <v>118</v>
      </c>
      <c r="B7" s="85" t="s">
        <v>313</v>
      </c>
      <c r="C7" s="20"/>
    </row>
    <row r="8" spans="1:5" ht="42.75" x14ac:dyDescent="0.2">
      <c r="A8" s="15" t="s">
        <v>119</v>
      </c>
      <c r="B8" s="85" t="s">
        <v>314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306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315</v>
      </c>
      <c r="C25" s="72" t="s">
        <v>317</v>
      </c>
      <c r="D25" s="52"/>
      <c r="E25" s="89"/>
      <c r="F25" s="93"/>
      <c r="G25" s="90"/>
      <c r="H25" s="89"/>
      <c r="I25" s="93"/>
      <c r="J25" s="90"/>
      <c r="K25" s="89"/>
      <c r="L25" s="93"/>
      <c r="M25" s="90"/>
      <c r="N25" s="89"/>
      <c r="O25" s="93"/>
      <c r="P25" s="86" t="s">
        <v>319</v>
      </c>
    </row>
    <row r="26" spans="1:16" ht="29.25" thickBot="1" x14ac:dyDescent="0.25">
      <c r="A26" s="65" t="s">
        <v>131</v>
      </c>
      <c r="B26" s="72" t="s">
        <v>316</v>
      </c>
      <c r="C26" s="72" t="s">
        <v>318</v>
      </c>
      <c r="D26" s="52"/>
      <c r="E26" s="89"/>
      <c r="F26" s="94"/>
      <c r="G26" s="90"/>
      <c r="H26" s="89"/>
      <c r="I26" s="94"/>
      <c r="J26" s="90"/>
      <c r="K26" s="89"/>
      <c r="L26" s="94"/>
      <c r="M26" s="90"/>
      <c r="N26" s="89"/>
      <c r="O26" s="94"/>
      <c r="P26" s="86" t="s">
        <v>320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42">
        <v>100</v>
      </c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14" t="s">
        <v>275</v>
      </c>
      <c r="C34" s="14" t="s">
        <v>277</v>
      </c>
    </row>
    <row r="35" spans="1:15" ht="28.5" x14ac:dyDescent="0.2">
      <c r="A35" s="14" t="s">
        <v>137</v>
      </c>
      <c r="B35" s="85" t="s">
        <v>276</v>
      </c>
      <c r="C35" s="85" t="s">
        <v>276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 t="s">
        <v>321</v>
      </c>
      <c r="G39" s="14"/>
      <c r="H39" s="14"/>
      <c r="I39" s="85" t="s">
        <v>321</v>
      </c>
      <c r="J39" s="14"/>
      <c r="K39" s="14"/>
      <c r="L39" s="85" t="s">
        <v>321</v>
      </c>
      <c r="M39" s="14"/>
      <c r="N39" s="14"/>
      <c r="O39" s="85" t="s">
        <v>321</v>
      </c>
    </row>
    <row r="40" spans="1:15" x14ac:dyDescent="0.2">
      <c r="C40" s="83" t="s">
        <v>139</v>
      </c>
      <c r="D40" s="14"/>
      <c r="E40" s="14"/>
      <c r="F40" s="87">
        <v>0.8</v>
      </c>
      <c r="G40" s="14"/>
      <c r="H40" s="14"/>
      <c r="I40" s="87">
        <v>0.8</v>
      </c>
      <c r="J40" s="14"/>
      <c r="K40" s="14"/>
      <c r="L40" s="87">
        <v>0.8</v>
      </c>
      <c r="M40" s="14"/>
      <c r="N40" s="14"/>
      <c r="O40" s="87">
        <v>0.8</v>
      </c>
    </row>
    <row r="41" spans="1:15" x14ac:dyDescent="0.2">
      <c r="C41" s="83" t="s">
        <v>128</v>
      </c>
      <c r="D41" s="14"/>
      <c r="E41" s="14"/>
      <c r="F41" s="87">
        <v>0.9</v>
      </c>
      <c r="G41" s="14"/>
      <c r="H41" s="14"/>
      <c r="I41" s="87">
        <v>0.9</v>
      </c>
      <c r="J41" s="14"/>
      <c r="K41" s="14"/>
      <c r="L41" s="87">
        <v>0.9</v>
      </c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 t="e">
        <f>+(F25/F26)*F29%</f>
        <v>#DIV/0!</v>
      </c>
      <c r="G42" s="14"/>
      <c r="H42" s="14"/>
      <c r="I42" s="88" t="e">
        <f>+(I25/I26)*I29%</f>
        <v>#DIV/0!</v>
      </c>
      <c r="J42" s="14"/>
      <c r="K42" s="14"/>
      <c r="L42" s="88" t="e">
        <f>+(L25/L26)*L29%</f>
        <v>#DIV/0!</v>
      </c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9"/>
  <sheetViews>
    <sheetView topLeftCell="B1" zoomScale="70" zoomScaleNormal="70" workbookViewId="0">
      <selection activeCell="E1" sqref="E1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386</v>
      </c>
      <c r="C6" s="20"/>
    </row>
    <row r="7" spans="1:5" x14ac:dyDescent="0.2">
      <c r="A7" s="15" t="s">
        <v>118</v>
      </c>
      <c r="B7" s="85" t="s">
        <v>322</v>
      </c>
      <c r="C7" s="20"/>
    </row>
    <row r="8" spans="1:5" ht="71.25" x14ac:dyDescent="0.2">
      <c r="A8" s="15" t="s">
        <v>119</v>
      </c>
      <c r="B8" s="85" t="s">
        <v>324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14" t="s">
        <v>323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325</v>
      </c>
      <c r="C25" s="72" t="s">
        <v>327</v>
      </c>
      <c r="D25" s="52"/>
      <c r="E25" s="89"/>
      <c r="F25" s="42"/>
      <c r="G25" s="90"/>
      <c r="H25" s="89"/>
      <c r="I25" s="110"/>
      <c r="J25" s="90"/>
      <c r="K25" s="89"/>
      <c r="L25" s="42"/>
      <c r="M25" s="90"/>
      <c r="N25" s="89"/>
      <c r="O25" s="110"/>
      <c r="P25" s="86" t="s">
        <v>329</v>
      </c>
    </row>
    <row r="26" spans="1:16" ht="43.5" thickBot="1" x14ac:dyDescent="0.25">
      <c r="A26" s="65" t="s">
        <v>131</v>
      </c>
      <c r="B26" s="72" t="s">
        <v>326</v>
      </c>
      <c r="C26" s="72" t="s">
        <v>328</v>
      </c>
      <c r="D26" s="52"/>
      <c r="E26" s="89"/>
      <c r="F26" s="42"/>
      <c r="G26" s="90"/>
      <c r="H26" s="89"/>
      <c r="I26" s="111"/>
      <c r="J26" s="90"/>
      <c r="K26" s="89"/>
      <c r="L26" s="42"/>
      <c r="M26" s="90"/>
      <c r="N26" s="89"/>
      <c r="O26" s="111"/>
      <c r="P26" s="86" t="s">
        <v>329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42"/>
      <c r="L29" s="42"/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128.25" x14ac:dyDescent="0.2">
      <c r="A34" s="14" t="s">
        <v>136</v>
      </c>
      <c r="B34" s="85" t="s">
        <v>332</v>
      </c>
      <c r="C34" s="85" t="s">
        <v>811</v>
      </c>
    </row>
    <row r="35" spans="1:15" x14ac:dyDescent="0.2">
      <c r="A35" s="14" t="s">
        <v>137</v>
      </c>
      <c r="B35" s="85" t="s">
        <v>330</v>
      </c>
      <c r="C35" s="85" t="s">
        <v>330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 t="s">
        <v>331</v>
      </c>
      <c r="J39" s="14"/>
      <c r="K39" s="14"/>
      <c r="L39" s="85"/>
      <c r="M39" s="14"/>
      <c r="N39" s="14"/>
      <c r="O39" s="85" t="s">
        <v>331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0.7</v>
      </c>
      <c r="J40" s="14"/>
      <c r="K40" s="14"/>
      <c r="L40" s="87"/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0.8</v>
      </c>
      <c r="J41" s="14"/>
      <c r="K41" s="14"/>
      <c r="L41" s="87"/>
      <c r="M41" s="14"/>
      <c r="N41" s="14"/>
      <c r="O41" s="87">
        <v>0.8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88" t="e">
        <f>+(I25/I26)*I29%</f>
        <v>#DIV/0!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0.8</v>
      </c>
    </row>
    <row r="48" spans="1:15" x14ac:dyDescent="0.2">
      <c r="A48" s="14" t="s">
        <v>145</v>
      </c>
      <c r="B48" s="8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9"/>
  <sheetViews>
    <sheetView topLeftCell="B1" zoomScale="70" zoomScaleNormal="70" workbookViewId="0">
      <selection activeCell="E1" sqref="E1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387</v>
      </c>
      <c r="C6" s="20"/>
    </row>
    <row r="7" spans="1:5" ht="42.75" x14ac:dyDescent="0.2">
      <c r="A7" s="15" t="s">
        <v>118</v>
      </c>
      <c r="B7" s="85" t="s">
        <v>339</v>
      </c>
      <c r="C7" s="20"/>
    </row>
    <row r="8" spans="1:5" ht="42.75" x14ac:dyDescent="0.2">
      <c r="A8" s="15" t="s">
        <v>119</v>
      </c>
      <c r="B8" s="85" t="s">
        <v>333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14" t="s">
        <v>323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334</v>
      </c>
      <c r="C25" s="72" t="s">
        <v>336</v>
      </c>
      <c r="D25" s="52"/>
      <c r="E25" s="89"/>
      <c r="F25" s="42"/>
      <c r="G25" s="90"/>
      <c r="H25" s="89"/>
      <c r="I25" s="110"/>
      <c r="J25" s="90"/>
      <c r="K25" s="89"/>
      <c r="L25" s="42"/>
      <c r="M25" s="90"/>
      <c r="N25" s="89"/>
      <c r="O25" s="110"/>
      <c r="P25" s="86" t="s">
        <v>340</v>
      </c>
    </row>
    <row r="26" spans="1:16" ht="29.25" thickBot="1" x14ac:dyDescent="0.25">
      <c r="A26" s="65" t="s">
        <v>131</v>
      </c>
      <c r="B26" s="72" t="s">
        <v>335</v>
      </c>
      <c r="C26" s="72" t="s">
        <v>337</v>
      </c>
      <c r="D26" s="52"/>
      <c r="E26" s="89"/>
      <c r="F26" s="42"/>
      <c r="G26" s="90"/>
      <c r="H26" s="89"/>
      <c r="I26" s="111"/>
      <c r="J26" s="90"/>
      <c r="K26" s="89"/>
      <c r="L26" s="42"/>
      <c r="M26" s="90"/>
      <c r="N26" s="89"/>
      <c r="O26" s="111"/>
      <c r="P26" s="86" t="s">
        <v>340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42"/>
      <c r="L29" s="42"/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128.25" x14ac:dyDescent="0.2">
      <c r="A34" s="14" t="s">
        <v>136</v>
      </c>
      <c r="B34" s="85" t="s">
        <v>332</v>
      </c>
      <c r="C34" s="85" t="s">
        <v>811</v>
      </c>
    </row>
    <row r="35" spans="1:15" x14ac:dyDescent="0.2">
      <c r="A35" s="14" t="s">
        <v>137</v>
      </c>
      <c r="B35" s="85" t="s">
        <v>330</v>
      </c>
      <c r="C35" s="85" t="s">
        <v>330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338</v>
      </c>
      <c r="J39" s="14"/>
      <c r="K39" s="14"/>
      <c r="L39" s="85"/>
      <c r="M39" s="14"/>
      <c r="N39" s="14"/>
      <c r="O39" s="85" t="s">
        <v>338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0.7</v>
      </c>
      <c r="J40" s="14"/>
      <c r="K40" s="14"/>
      <c r="L40" s="87"/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1</v>
      </c>
      <c r="J41" s="14"/>
      <c r="K41" s="14"/>
      <c r="L41" s="87"/>
      <c r="M41" s="14"/>
      <c r="N41" s="14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88" t="e">
        <f>+(I25/I26)*I29%</f>
        <v>#DIV/0!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8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1034</v>
      </c>
      <c r="C6" s="20"/>
    </row>
    <row r="7" spans="1:5" ht="42.75" x14ac:dyDescent="0.2">
      <c r="A7" s="15" t="s">
        <v>118</v>
      </c>
      <c r="B7" s="85" t="s">
        <v>341</v>
      </c>
      <c r="C7" s="20"/>
    </row>
    <row r="8" spans="1:5" ht="42.75" x14ac:dyDescent="0.2">
      <c r="A8" s="15" t="s">
        <v>119</v>
      </c>
      <c r="B8" s="85" t="s">
        <v>342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343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346</v>
      </c>
      <c r="C25" s="72" t="s">
        <v>348</v>
      </c>
      <c r="D25" s="52"/>
      <c r="E25" s="89"/>
      <c r="F25" s="285">
        <v>2814</v>
      </c>
      <c r="G25" s="90"/>
      <c r="H25" s="89"/>
      <c r="I25" s="284">
        <v>2079</v>
      </c>
      <c r="J25" s="90"/>
      <c r="K25" s="89"/>
      <c r="L25" s="315"/>
      <c r="M25" s="90"/>
      <c r="N25" s="89"/>
      <c r="O25" s="258"/>
      <c r="P25" s="107" t="s">
        <v>345</v>
      </c>
    </row>
    <row r="26" spans="1:16" ht="43.5" thickBot="1" x14ac:dyDescent="0.25">
      <c r="A26" s="65" t="s">
        <v>131</v>
      </c>
      <c r="B26" s="72" t="s">
        <v>347</v>
      </c>
      <c r="C26" s="72" t="s">
        <v>349</v>
      </c>
      <c r="D26" s="52"/>
      <c r="E26" s="89"/>
      <c r="F26" s="286">
        <v>4261</v>
      </c>
      <c r="G26" s="90"/>
      <c r="H26" s="89"/>
      <c r="I26" s="71">
        <v>3322</v>
      </c>
      <c r="J26" s="90"/>
      <c r="K26" s="89"/>
      <c r="L26" s="308"/>
      <c r="M26" s="90"/>
      <c r="N26" s="89"/>
      <c r="O26" s="256"/>
      <c r="P26" s="107" t="s">
        <v>344</v>
      </c>
    </row>
    <row r="27" spans="1:16" ht="54.75" customHeight="1" x14ac:dyDescent="0.2">
      <c r="A27" s="65" t="s">
        <v>132</v>
      </c>
      <c r="B27" s="72" t="s">
        <v>1036</v>
      </c>
      <c r="C27" s="72" t="s">
        <v>1038</v>
      </c>
      <c r="D27" s="52"/>
      <c r="E27" s="42"/>
      <c r="F27" s="92"/>
      <c r="G27" s="42"/>
      <c r="H27" s="42"/>
      <c r="I27" s="92"/>
      <c r="J27" s="42"/>
      <c r="K27" s="89"/>
      <c r="L27" s="317"/>
      <c r="M27" s="90"/>
      <c r="N27" s="89"/>
      <c r="O27" s="256"/>
      <c r="P27" s="318"/>
    </row>
    <row r="28" spans="1:16" ht="51.75" customHeight="1" thickBot="1" x14ac:dyDescent="0.25">
      <c r="A28" s="65" t="s">
        <v>133</v>
      </c>
      <c r="B28" s="72" t="s">
        <v>1037</v>
      </c>
      <c r="C28" s="72" t="s">
        <v>1039</v>
      </c>
      <c r="D28" s="52"/>
      <c r="E28" s="42"/>
      <c r="F28" s="42"/>
      <c r="G28" s="42"/>
      <c r="H28" s="42"/>
      <c r="I28" s="42"/>
      <c r="J28" s="42"/>
      <c r="K28" s="89"/>
      <c r="L28" s="316"/>
      <c r="M28" s="90"/>
      <c r="N28" s="89"/>
      <c r="O28" s="259"/>
      <c r="P28" s="318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92">
        <v>100</v>
      </c>
      <c r="M29" s="42"/>
      <c r="N29" s="42"/>
      <c r="O29" s="96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352</v>
      </c>
      <c r="C34" s="85" t="s">
        <v>350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42.5" x14ac:dyDescent="0.2">
      <c r="C39" s="83" t="s">
        <v>129</v>
      </c>
      <c r="D39" s="14"/>
      <c r="E39" s="14"/>
      <c r="F39" s="85" t="s">
        <v>353</v>
      </c>
      <c r="G39" s="14"/>
      <c r="H39" s="14"/>
      <c r="I39" s="85" t="s">
        <v>353</v>
      </c>
      <c r="J39" s="14"/>
      <c r="K39" s="14"/>
      <c r="L39" s="85" t="s">
        <v>1035</v>
      </c>
      <c r="M39" s="14"/>
      <c r="N39" s="14"/>
      <c r="O39" s="85" t="s">
        <v>1035</v>
      </c>
    </row>
    <row r="40" spans="1:15" x14ac:dyDescent="0.2">
      <c r="C40" s="83" t="s">
        <v>139</v>
      </c>
      <c r="D40" s="14"/>
      <c r="E40" s="14"/>
      <c r="F40" s="87">
        <v>0.7</v>
      </c>
      <c r="G40" s="14"/>
      <c r="H40" s="14"/>
      <c r="I40" s="87">
        <v>0.7</v>
      </c>
      <c r="J40" s="14"/>
      <c r="K40" s="14"/>
      <c r="L40" s="112">
        <v>0.7</v>
      </c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>
        <v>0.9</v>
      </c>
      <c r="G41" s="14"/>
      <c r="H41" s="14"/>
      <c r="I41" s="87">
        <v>0.9</v>
      </c>
      <c r="J41" s="14"/>
      <c r="K41" s="14"/>
      <c r="L41" s="112">
        <v>0.9</v>
      </c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310">
        <f>+(F25/F26)*F29%</f>
        <v>0.66040835484628024</v>
      </c>
      <c r="G42" s="14"/>
      <c r="H42" s="14"/>
      <c r="I42" s="310">
        <f>+(I25/I26)*I29%</f>
        <v>0.6258278145695364</v>
      </c>
      <c r="J42" s="14"/>
      <c r="K42" s="14"/>
      <c r="L42" s="197" t="e">
        <f>+(L25/L26)*L29%</f>
        <v>#DIV/0!</v>
      </c>
      <c r="M42" s="14"/>
      <c r="N42" s="14"/>
      <c r="O42" s="1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388</v>
      </c>
      <c r="C6" s="20"/>
    </row>
    <row r="7" spans="1:5" ht="42.75" x14ac:dyDescent="0.2">
      <c r="A7" s="15" t="s">
        <v>118</v>
      </c>
      <c r="B7" s="85" t="s">
        <v>341</v>
      </c>
      <c r="C7" s="20"/>
    </row>
    <row r="8" spans="1:5" ht="42.75" x14ac:dyDescent="0.2">
      <c r="A8" s="15" t="s">
        <v>119</v>
      </c>
      <c r="B8" s="85" t="s">
        <v>342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343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346</v>
      </c>
      <c r="C25" s="72" t="s">
        <v>348</v>
      </c>
      <c r="D25" s="52"/>
      <c r="E25" s="89"/>
      <c r="F25" s="285">
        <v>2814</v>
      </c>
      <c r="G25" s="90"/>
      <c r="H25" s="89"/>
      <c r="I25" s="279">
        <v>2079</v>
      </c>
      <c r="J25" s="90"/>
      <c r="K25" s="89"/>
      <c r="L25" s="192"/>
      <c r="M25" s="90"/>
      <c r="N25" s="89"/>
      <c r="O25" s="199"/>
      <c r="P25" s="86" t="s">
        <v>345</v>
      </c>
    </row>
    <row r="26" spans="1:16" ht="43.5" thickBot="1" x14ac:dyDescent="0.25">
      <c r="A26" s="65" t="s">
        <v>131</v>
      </c>
      <c r="B26" s="72" t="s">
        <v>347</v>
      </c>
      <c r="C26" s="72" t="s">
        <v>349</v>
      </c>
      <c r="D26" s="52"/>
      <c r="E26" s="89"/>
      <c r="F26" s="286">
        <v>4261</v>
      </c>
      <c r="G26" s="90"/>
      <c r="H26" s="89"/>
      <c r="I26" s="278">
        <v>3322</v>
      </c>
      <c r="J26" s="90"/>
      <c r="K26" s="89"/>
      <c r="L26" s="193"/>
      <c r="M26" s="90"/>
      <c r="N26" s="89"/>
      <c r="O26" s="200"/>
      <c r="P26" s="86" t="s">
        <v>344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42">
        <v>100</v>
      </c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352</v>
      </c>
      <c r="C34" s="85" t="s">
        <v>350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 t="s">
        <v>353</v>
      </c>
      <c r="G39" s="14"/>
      <c r="H39" s="14"/>
      <c r="I39" s="85" t="s">
        <v>353</v>
      </c>
      <c r="J39" s="14"/>
      <c r="K39" s="14"/>
      <c r="L39" s="85" t="s">
        <v>353</v>
      </c>
      <c r="M39" s="14"/>
      <c r="N39" s="14"/>
      <c r="O39" s="85" t="s">
        <v>353</v>
      </c>
    </row>
    <row r="40" spans="1:15" x14ac:dyDescent="0.2">
      <c r="C40" s="83" t="s">
        <v>139</v>
      </c>
      <c r="D40" s="14"/>
      <c r="E40" s="14"/>
      <c r="F40" s="87">
        <v>0.7</v>
      </c>
      <c r="G40" s="14"/>
      <c r="H40" s="14"/>
      <c r="I40" s="87">
        <v>0.7</v>
      </c>
      <c r="J40" s="14"/>
      <c r="K40" s="14"/>
      <c r="L40" s="87">
        <v>0.7</v>
      </c>
      <c r="M40" s="14"/>
      <c r="N40" s="14"/>
      <c r="O40" s="87">
        <v>0.7</v>
      </c>
    </row>
    <row r="41" spans="1:15" x14ac:dyDescent="0.2">
      <c r="C41" s="83" t="s">
        <v>128</v>
      </c>
      <c r="D41" s="14"/>
      <c r="E41" s="14"/>
      <c r="F41" s="87">
        <v>0.9</v>
      </c>
      <c r="G41" s="14"/>
      <c r="H41" s="14"/>
      <c r="I41" s="87">
        <v>0.9</v>
      </c>
      <c r="J41" s="14"/>
      <c r="K41" s="14"/>
      <c r="L41" s="87">
        <v>0.9</v>
      </c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277">
        <f>+(F25/F26)*F29%</f>
        <v>0.66040835484628024</v>
      </c>
      <c r="G42" s="14"/>
      <c r="H42" s="14"/>
      <c r="I42" s="277">
        <f>+(I25/I26)*I29%</f>
        <v>0.6258278145695364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389</v>
      </c>
      <c r="C6" s="20"/>
    </row>
    <row r="7" spans="1:5" ht="28.5" x14ac:dyDescent="0.2">
      <c r="A7" s="15" t="s">
        <v>118</v>
      </c>
      <c r="B7" s="85" t="s">
        <v>354</v>
      </c>
      <c r="C7" s="20"/>
    </row>
    <row r="8" spans="1:5" ht="42.75" x14ac:dyDescent="0.2">
      <c r="A8" s="15" t="s">
        <v>119</v>
      </c>
      <c r="B8" s="85" t="s">
        <v>355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343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356</v>
      </c>
      <c r="C25" s="72" t="s">
        <v>358</v>
      </c>
      <c r="D25" s="52"/>
      <c r="E25" s="89"/>
      <c r="F25" s="284">
        <v>14</v>
      </c>
      <c r="G25" s="90"/>
      <c r="H25" s="89"/>
      <c r="I25" s="284">
        <v>32</v>
      </c>
      <c r="J25" s="90"/>
      <c r="K25" s="89"/>
      <c r="L25" s="315"/>
      <c r="M25" s="90"/>
      <c r="N25" s="89"/>
      <c r="O25" s="258"/>
      <c r="P25" s="86" t="s">
        <v>360</v>
      </c>
    </row>
    <row r="26" spans="1:16" ht="29.25" thickBot="1" x14ac:dyDescent="0.25">
      <c r="A26" s="65" t="s">
        <v>131</v>
      </c>
      <c r="B26" s="72" t="s">
        <v>357</v>
      </c>
      <c r="C26" s="72" t="s">
        <v>359</v>
      </c>
      <c r="D26" s="52"/>
      <c r="E26" s="89"/>
      <c r="F26" s="71">
        <v>250</v>
      </c>
      <c r="G26" s="90"/>
      <c r="H26" s="89"/>
      <c r="I26" s="71">
        <v>828</v>
      </c>
      <c r="J26" s="90"/>
      <c r="K26" s="89"/>
      <c r="L26" s="316"/>
      <c r="M26" s="90"/>
      <c r="N26" s="89"/>
      <c r="O26" s="259"/>
      <c r="P26" s="86" t="s">
        <v>360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42">
        <v>100</v>
      </c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352</v>
      </c>
      <c r="C34" s="85" t="s">
        <v>350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 t="s">
        <v>361</v>
      </c>
      <c r="G39" s="14"/>
      <c r="H39" s="14"/>
      <c r="I39" s="85" t="s">
        <v>361</v>
      </c>
      <c r="J39" s="14"/>
      <c r="K39" s="14"/>
      <c r="L39" s="85" t="s">
        <v>361</v>
      </c>
      <c r="M39" s="14"/>
      <c r="N39" s="14"/>
      <c r="O39" s="85" t="s">
        <v>361</v>
      </c>
    </row>
    <row r="40" spans="1:15" x14ac:dyDescent="0.2">
      <c r="C40" s="83" t="s">
        <v>139</v>
      </c>
      <c r="D40" s="14"/>
      <c r="E40" s="14"/>
      <c r="F40" s="87">
        <v>0.2</v>
      </c>
      <c r="G40" s="14"/>
      <c r="H40" s="14"/>
      <c r="I40" s="87">
        <v>0.2</v>
      </c>
      <c r="J40" s="14"/>
      <c r="K40" s="14"/>
      <c r="L40" s="87">
        <v>0.2</v>
      </c>
      <c r="M40" s="14"/>
      <c r="N40" s="14"/>
      <c r="O40" s="87">
        <v>0.2</v>
      </c>
    </row>
    <row r="41" spans="1:15" x14ac:dyDescent="0.2">
      <c r="C41" s="83" t="s">
        <v>128</v>
      </c>
      <c r="D41" s="14"/>
      <c r="E41" s="14"/>
      <c r="F41" s="87">
        <v>0.15</v>
      </c>
      <c r="G41" s="14"/>
      <c r="H41" s="14"/>
      <c r="I41" s="87">
        <v>0.15</v>
      </c>
      <c r="J41" s="14"/>
      <c r="K41" s="14"/>
      <c r="L41" s="87">
        <v>0.15</v>
      </c>
      <c r="M41" s="14"/>
      <c r="N41" s="14"/>
      <c r="O41" s="87">
        <v>0.15</v>
      </c>
    </row>
    <row r="42" spans="1:15" x14ac:dyDescent="0.2">
      <c r="C42" s="83" t="s">
        <v>140</v>
      </c>
      <c r="D42" s="14"/>
      <c r="E42" s="14"/>
      <c r="F42" s="280">
        <f>+(F25/F26)*F29%</f>
        <v>5.6000000000000001E-2</v>
      </c>
      <c r="G42" s="14"/>
      <c r="H42" s="14"/>
      <c r="I42" s="280">
        <f>+(I25/I26)*I29%</f>
        <v>3.864734299516908E-2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0.2</v>
      </c>
    </row>
    <row r="47" spans="1:15" x14ac:dyDescent="0.2">
      <c r="A47" s="14" t="s">
        <v>144</v>
      </c>
      <c r="B47" s="87">
        <v>0.15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390</v>
      </c>
      <c r="C6" s="20"/>
    </row>
    <row r="7" spans="1:5" ht="57" x14ac:dyDescent="0.2">
      <c r="A7" s="15" t="s">
        <v>118</v>
      </c>
      <c r="B7" s="85" t="s">
        <v>362</v>
      </c>
      <c r="C7" s="20"/>
    </row>
    <row r="8" spans="1:5" ht="42.75" x14ac:dyDescent="0.2">
      <c r="A8" s="15" t="s">
        <v>119</v>
      </c>
      <c r="B8" s="85" t="s">
        <v>363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364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1.25" x14ac:dyDescent="0.2">
      <c r="A25" s="65" t="s">
        <v>130</v>
      </c>
      <c r="B25" s="72" t="s">
        <v>365</v>
      </c>
      <c r="C25" s="72" t="s">
        <v>367</v>
      </c>
      <c r="D25" s="52"/>
      <c r="E25" s="89"/>
      <c r="F25" s="42"/>
      <c r="G25" s="90"/>
      <c r="H25" s="89"/>
      <c r="I25" s="319">
        <v>23</v>
      </c>
      <c r="J25" s="90"/>
      <c r="K25" s="89"/>
      <c r="L25" s="42"/>
      <c r="M25" s="90"/>
      <c r="N25" s="89"/>
      <c r="O25" s="93"/>
      <c r="P25" s="86" t="s">
        <v>371</v>
      </c>
    </row>
    <row r="26" spans="1:16" ht="72" thickBot="1" x14ac:dyDescent="0.25">
      <c r="A26" s="65" t="s">
        <v>131</v>
      </c>
      <c r="B26" s="72" t="s">
        <v>366</v>
      </c>
      <c r="C26" s="72" t="s">
        <v>368</v>
      </c>
      <c r="D26" s="52"/>
      <c r="E26" s="89"/>
      <c r="F26" s="42"/>
      <c r="G26" s="90"/>
      <c r="H26" s="89"/>
      <c r="I26" s="320">
        <v>23</v>
      </c>
      <c r="J26" s="90"/>
      <c r="K26" s="89"/>
      <c r="L26" s="42"/>
      <c r="M26" s="90"/>
      <c r="N26" s="89"/>
      <c r="O26" s="94"/>
      <c r="P26" s="86" t="s">
        <v>371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89"/>
      <c r="L27" s="42"/>
      <c r="M27" s="90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370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/>
      <c r="G39" s="14"/>
      <c r="H39" s="14"/>
      <c r="I39" s="85" t="s">
        <v>369</v>
      </c>
      <c r="J39" s="14"/>
      <c r="K39" s="14"/>
      <c r="L39" s="85"/>
      <c r="M39" s="14"/>
      <c r="N39" s="14"/>
      <c r="O39" s="85" t="s">
        <v>369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0.8</v>
      </c>
      <c r="J40" s="14"/>
      <c r="K40" s="14"/>
      <c r="L40" s="87"/>
      <c r="M40" s="14"/>
      <c r="N40" s="14"/>
      <c r="O40" s="87">
        <v>0.8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280">
        <f>+(I25/I26)*I29%</f>
        <v>1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8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39" sqref="B39"/>
    </sheetView>
  </sheetViews>
  <sheetFormatPr baseColWidth="10" defaultRowHeight="15" x14ac:dyDescent="0.25"/>
  <cols>
    <col min="1" max="1" width="24.42578125" customWidth="1"/>
    <col min="2" max="2" width="104.42578125" customWidth="1"/>
  </cols>
  <sheetData>
    <row r="1" spans="1:2" x14ac:dyDescent="0.25">
      <c r="A1" s="5" t="s">
        <v>160</v>
      </c>
      <c r="B1" s="5" t="s">
        <v>163</v>
      </c>
    </row>
    <row r="2" spans="1:2" x14ac:dyDescent="0.25">
      <c r="A2" t="s">
        <v>161</v>
      </c>
      <c r="B2" t="s">
        <v>164</v>
      </c>
    </row>
    <row r="3" spans="1:2" x14ac:dyDescent="0.25">
      <c r="A3" t="s">
        <v>161</v>
      </c>
      <c r="B3" t="s">
        <v>165</v>
      </c>
    </row>
    <row r="4" spans="1:2" x14ac:dyDescent="0.25">
      <c r="A4" t="s">
        <v>161</v>
      </c>
      <c r="B4" t="s">
        <v>166</v>
      </c>
    </row>
    <row r="5" spans="1:2" x14ac:dyDescent="0.25">
      <c r="A5" t="s">
        <v>162</v>
      </c>
      <c r="B5" t="s">
        <v>167</v>
      </c>
    </row>
    <row r="6" spans="1:2" x14ac:dyDescent="0.25">
      <c r="A6" t="s">
        <v>170</v>
      </c>
      <c r="B6" t="s">
        <v>168</v>
      </c>
    </row>
    <row r="7" spans="1:2" x14ac:dyDescent="0.25">
      <c r="A7" t="s">
        <v>171</v>
      </c>
      <c r="B7" t="s">
        <v>169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391</v>
      </c>
      <c r="C6" s="20"/>
    </row>
    <row r="7" spans="1:5" ht="42.75" x14ac:dyDescent="0.2">
      <c r="A7" s="15" t="s">
        <v>118</v>
      </c>
      <c r="B7" s="85" t="s">
        <v>373</v>
      </c>
      <c r="C7" s="20"/>
    </row>
    <row r="8" spans="1:5" ht="71.25" x14ac:dyDescent="0.2">
      <c r="A8" s="15" t="s">
        <v>119</v>
      </c>
      <c r="B8" s="85" t="s">
        <v>372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364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374</v>
      </c>
      <c r="C25" s="72" t="s">
        <v>376</v>
      </c>
      <c r="D25" s="52"/>
      <c r="E25" s="89"/>
      <c r="F25" s="42"/>
      <c r="G25" s="90"/>
      <c r="H25" s="89"/>
      <c r="I25" s="319">
        <v>2</v>
      </c>
      <c r="J25" s="90"/>
      <c r="K25" s="89"/>
      <c r="L25" s="42"/>
      <c r="M25" s="90"/>
      <c r="N25" s="89"/>
      <c r="O25" s="93"/>
      <c r="P25" s="86" t="s">
        <v>379</v>
      </c>
    </row>
    <row r="26" spans="1:16" ht="43.5" thickBot="1" x14ac:dyDescent="0.25">
      <c r="A26" s="65" t="s">
        <v>131</v>
      </c>
      <c r="B26" s="72" t="s">
        <v>375</v>
      </c>
      <c r="C26" s="72" t="s">
        <v>377</v>
      </c>
      <c r="D26" s="52"/>
      <c r="E26" s="89"/>
      <c r="F26" s="42"/>
      <c r="G26" s="90"/>
      <c r="H26" s="89"/>
      <c r="I26" s="320">
        <v>2</v>
      </c>
      <c r="J26" s="90"/>
      <c r="K26" s="89"/>
      <c r="L26" s="42"/>
      <c r="M26" s="90"/>
      <c r="N26" s="89"/>
      <c r="O26" s="94"/>
      <c r="P26" s="86" t="s">
        <v>378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89"/>
      <c r="L27" s="42"/>
      <c r="M27" s="90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370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380</v>
      </c>
      <c r="J39" s="14"/>
      <c r="K39" s="14"/>
      <c r="L39" s="85"/>
      <c r="M39" s="14"/>
      <c r="N39" s="14"/>
      <c r="O39" s="85" t="s">
        <v>380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0.8</v>
      </c>
      <c r="J40" s="14"/>
      <c r="K40" s="14"/>
      <c r="L40" s="87"/>
      <c r="M40" s="14"/>
      <c r="N40" s="14"/>
      <c r="O40" s="87">
        <v>0.8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280">
        <f>+(I25/I26)*I29%</f>
        <v>1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8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392</v>
      </c>
      <c r="C6" s="20"/>
    </row>
    <row r="7" spans="1:5" ht="42.75" x14ac:dyDescent="0.2">
      <c r="A7" s="15" t="s">
        <v>118</v>
      </c>
      <c r="B7" s="85" t="s">
        <v>393</v>
      </c>
      <c r="C7" s="20"/>
    </row>
    <row r="8" spans="1:5" ht="57" x14ac:dyDescent="0.2">
      <c r="A8" s="15" t="s">
        <v>119</v>
      </c>
      <c r="B8" s="85" t="s">
        <v>394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395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396</v>
      </c>
      <c r="C25" s="72" t="s">
        <v>405</v>
      </c>
      <c r="D25" s="52"/>
      <c r="E25" s="89"/>
      <c r="F25" s="284">
        <v>6899</v>
      </c>
      <c r="G25" s="90"/>
      <c r="H25" s="89"/>
      <c r="I25" s="284">
        <v>7479</v>
      </c>
      <c r="J25" s="90"/>
      <c r="K25" s="89"/>
      <c r="L25" s="315"/>
      <c r="M25" s="90"/>
      <c r="N25" s="89"/>
      <c r="O25" s="199"/>
      <c r="P25" s="86" t="s">
        <v>399</v>
      </c>
    </row>
    <row r="26" spans="1:16" ht="28.5" x14ac:dyDescent="0.2">
      <c r="A26" s="65" t="s">
        <v>131</v>
      </c>
      <c r="B26" s="72" t="s">
        <v>397</v>
      </c>
      <c r="C26" s="72" t="s">
        <v>406</v>
      </c>
      <c r="D26" s="52"/>
      <c r="E26" s="89"/>
      <c r="F26" s="70">
        <v>7127</v>
      </c>
      <c r="G26" s="90"/>
      <c r="H26" s="89"/>
      <c r="I26" s="70">
        <v>2010</v>
      </c>
      <c r="J26" s="90"/>
      <c r="K26" s="89"/>
      <c r="L26" s="308"/>
      <c r="M26" s="90"/>
      <c r="N26" s="89"/>
      <c r="O26" s="194"/>
      <c r="P26" s="86" t="s">
        <v>399</v>
      </c>
    </row>
    <row r="27" spans="1:16" ht="43.5" thickBot="1" x14ac:dyDescent="0.25">
      <c r="A27" s="65" t="s">
        <v>132</v>
      </c>
      <c r="B27" s="72" t="s">
        <v>398</v>
      </c>
      <c r="C27" s="72" t="s">
        <v>407</v>
      </c>
      <c r="D27" s="52"/>
      <c r="E27" s="89"/>
      <c r="F27" s="71">
        <v>6565</v>
      </c>
      <c r="G27" s="90"/>
      <c r="H27" s="89"/>
      <c r="I27" s="71">
        <v>2136</v>
      </c>
      <c r="J27" s="90"/>
      <c r="K27" s="89"/>
      <c r="L27" s="316"/>
      <c r="M27" s="90"/>
      <c r="N27" s="89"/>
      <c r="O27" s="99"/>
      <c r="P27" s="86" t="s">
        <v>399</v>
      </c>
    </row>
    <row r="28" spans="1:16" x14ac:dyDescent="0.2">
      <c r="A28" s="65" t="s">
        <v>133</v>
      </c>
      <c r="B28" s="70"/>
      <c r="C28" s="72"/>
      <c r="D28" s="52"/>
      <c r="E28" s="42"/>
      <c r="F28" s="92"/>
      <c r="G28" s="42"/>
      <c r="H28" s="42"/>
      <c r="I28" s="92"/>
      <c r="J28" s="42"/>
      <c r="K28" s="89"/>
      <c r="L28" s="92"/>
      <c r="M28" s="90"/>
      <c r="N28" s="42"/>
      <c r="O28" s="96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57" x14ac:dyDescent="0.2">
      <c r="A34" s="14" t="s">
        <v>136</v>
      </c>
      <c r="B34" s="85" t="s">
        <v>352</v>
      </c>
      <c r="C34" s="85" t="s">
        <v>400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 t="s">
        <v>401</v>
      </c>
      <c r="G39" s="14"/>
      <c r="H39" s="14"/>
      <c r="I39" s="85" t="s">
        <v>401</v>
      </c>
      <c r="J39" s="14"/>
      <c r="K39" s="14"/>
      <c r="L39" s="85" t="s">
        <v>401</v>
      </c>
      <c r="M39" s="14"/>
      <c r="N39" s="14"/>
      <c r="O39" s="85" t="s">
        <v>401</v>
      </c>
    </row>
    <row r="40" spans="1:15" x14ac:dyDescent="0.2">
      <c r="C40" s="83" t="s">
        <v>139</v>
      </c>
      <c r="D40" s="14"/>
      <c r="E40" s="14"/>
      <c r="F40" s="87">
        <v>0.45</v>
      </c>
      <c r="G40" s="14"/>
      <c r="H40" s="14"/>
      <c r="I40" s="87">
        <v>0.45</v>
      </c>
      <c r="J40" s="14"/>
      <c r="K40" s="14"/>
      <c r="L40" s="87">
        <v>0.45</v>
      </c>
      <c r="M40" s="14"/>
      <c r="N40" s="14"/>
      <c r="O40" s="87">
        <v>0.45</v>
      </c>
    </row>
    <row r="41" spans="1:15" x14ac:dyDescent="0.2">
      <c r="C41" s="83" t="s">
        <v>128</v>
      </c>
      <c r="D41" s="14"/>
      <c r="E41" s="14"/>
      <c r="F41" s="87">
        <v>0.5</v>
      </c>
      <c r="G41" s="14"/>
      <c r="H41" s="14"/>
      <c r="I41" s="87">
        <v>0.5</v>
      </c>
      <c r="J41" s="14"/>
      <c r="K41" s="14"/>
      <c r="L41" s="87">
        <v>0.5</v>
      </c>
      <c r="M41" s="14"/>
      <c r="N41" s="14"/>
      <c r="O41" s="87">
        <v>0.5</v>
      </c>
    </row>
    <row r="42" spans="1:15" x14ac:dyDescent="0.2">
      <c r="C42" s="83" t="s">
        <v>140</v>
      </c>
      <c r="D42" s="14"/>
      <c r="E42" s="14"/>
      <c r="F42" s="280">
        <f>+(F25/(F26+F27))*F29%</f>
        <v>0.50387087350277537</v>
      </c>
      <c r="G42" s="14"/>
      <c r="H42" s="14"/>
      <c r="I42" s="280">
        <f>+(I25/(I26+I27))*I29%</f>
        <v>1.8039073806078147</v>
      </c>
      <c r="J42" s="14"/>
      <c r="K42" s="14"/>
      <c r="L42" s="97" t="e">
        <f>+(L25/(L26+L27))*L29%</f>
        <v>#DIV/0!</v>
      </c>
      <c r="M42" s="14"/>
      <c r="N42" s="14"/>
      <c r="O42" s="97" t="e">
        <f>+(O25/(O26+O27))*O29%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0.45</v>
      </c>
    </row>
    <row r="47" spans="1:15" x14ac:dyDescent="0.2">
      <c r="A47" s="14" t="s">
        <v>144</v>
      </c>
      <c r="B47" s="87">
        <v>0.5</v>
      </c>
    </row>
    <row r="48" spans="1:15" x14ac:dyDescent="0.2">
      <c r="A48" s="14" t="s">
        <v>145</v>
      </c>
      <c r="B48" s="8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402</v>
      </c>
      <c r="C6" s="20"/>
    </row>
    <row r="7" spans="1:5" ht="28.5" x14ac:dyDescent="0.2">
      <c r="A7" s="15" t="s">
        <v>118</v>
      </c>
      <c r="B7" s="85" t="s">
        <v>403</v>
      </c>
      <c r="C7" s="20"/>
    </row>
    <row r="8" spans="1:5" ht="57" x14ac:dyDescent="0.2">
      <c r="A8" s="15" t="s">
        <v>119</v>
      </c>
      <c r="B8" s="85" t="s">
        <v>404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395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408</v>
      </c>
      <c r="C25" s="72" t="s">
        <v>409</v>
      </c>
      <c r="D25" s="52"/>
      <c r="E25" s="89"/>
      <c r="F25" s="284">
        <v>602</v>
      </c>
      <c r="G25" s="90"/>
      <c r="H25" s="89"/>
      <c r="I25" s="284">
        <v>421</v>
      </c>
      <c r="J25" s="90"/>
      <c r="K25" s="89"/>
      <c r="L25" s="315"/>
      <c r="M25" s="90"/>
      <c r="N25" s="89"/>
      <c r="O25" s="258"/>
      <c r="P25" s="86" t="s">
        <v>399</v>
      </c>
    </row>
    <row r="26" spans="1:16" ht="28.5" x14ac:dyDescent="0.2">
      <c r="A26" s="65" t="s">
        <v>131</v>
      </c>
      <c r="B26" s="72" t="s">
        <v>397</v>
      </c>
      <c r="C26" s="72" t="s">
        <v>406</v>
      </c>
      <c r="D26" s="52"/>
      <c r="E26" s="89"/>
      <c r="F26" s="70">
        <v>7127</v>
      </c>
      <c r="G26" s="90"/>
      <c r="H26" s="89"/>
      <c r="I26" s="70">
        <v>2010</v>
      </c>
      <c r="J26" s="90"/>
      <c r="K26" s="89"/>
      <c r="L26" s="308"/>
      <c r="M26" s="90"/>
      <c r="N26" s="89"/>
      <c r="O26" s="256"/>
      <c r="P26" s="86" t="s">
        <v>399</v>
      </c>
    </row>
    <row r="27" spans="1:16" ht="43.5" thickBot="1" x14ac:dyDescent="0.25">
      <c r="A27" s="65" t="s">
        <v>132</v>
      </c>
      <c r="B27" s="72" t="s">
        <v>398</v>
      </c>
      <c r="C27" s="72" t="s">
        <v>407</v>
      </c>
      <c r="D27" s="52"/>
      <c r="E27" s="89"/>
      <c r="F27" s="287">
        <v>6565</v>
      </c>
      <c r="G27" s="90"/>
      <c r="H27" s="89"/>
      <c r="I27" s="287">
        <v>2136</v>
      </c>
      <c r="J27" s="90"/>
      <c r="K27" s="89"/>
      <c r="L27" s="316"/>
      <c r="M27" s="90"/>
      <c r="N27" s="89"/>
      <c r="O27" s="99"/>
      <c r="P27" s="86" t="s">
        <v>399</v>
      </c>
    </row>
    <row r="28" spans="1:16" x14ac:dyDescent="0.2">
      <c r="A28" s="65" t="s">
        <v>133</v>
      </c>
      <c r="B28" s="70"/>
      <c r="C28" s="72"/>
      <c r="D28" s="52"/>
      <c r="E28" s="42"/>
      <c r="F28" s="92"/>
      <c r="G28" s="42"/>
      <c r="H28" s="42"/>
      <c r="I28" s="92"/>
      <c r="J28" s="42"/>
      <c r="K28" s="89"/>
      <c r="L28" s="92"/>
      <c r="M28" s="90"/>
      <c r="N28" s="42"/>
      <c r="O28" s="96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57" x14ac:dyDescent="0.2">
      <c r="A34" s="14" t="s">
        <v>136</v>
      </c>
      <c r="B34" s="85" t="s">
        <v>352</v>
      </c>
      <c r="C34" s="85" t="s">
        <v>400</v>
      </c>
    </row>
    <row r="35" spans="1:15" ht="28.5" x14ac:dyDescent="0.2">
      <c r="A35" s="14" t="s">
        <v>137</v>
      </c>
      <c r="B35" s="85" t="s">
        <v>351</v>
      </c>
      <c r="C35" s="85" t="s">
        <v>351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99.75" x14ac:dyDescent="0.2">
      <c r="C39" s="83" t="s">
        <v>129</v>
      </c>
      <c r="D39" s="14"/>
      <c r="E39" s="14"/>
      <c r="F39" s="85" t="s">
        <v>410</v>
      </c>
      <c r="G39" s="14"/>
      <c r="H39" s="14"/>
      <c r="I39" s="85" t="s">
        <v>410</v>
      </c>
      <c r="J39" s="14"/>
      <c r="K39" s="14"/>
      <c r="L39" s="85" t="s">
        <v>410</v>
      </c>
      <c r="M39" s="14"/>
      <c r="N39" s="14"/>
      <c r="O39" s="85" t="s">
        <v>410</v>
      </c>
    </row>
    <row r="40" spans="1:15" x14ac:dyDescent="0.2">
      <c r="C40" s="83" t="s">
        <v>139</v>
      </c>
      <c r="D40" s="14"/>
      <c r="E40" s="14"/>
      <c r="F40" s="87">
        <v>0.4</v>
      </c>
      <c r="G40" s="14"/>
      <c r="H40" s="14"/>
      <c r="I40" s="87">
        <v>0.4</v>
      </c>
      <c r="J40" s="14"/>
      <c r="K40" s="14"/>
      <c r="L40" s="87">
        <v>0.4</v>
      </c>
      <c r="M40" s="14"/>
      <c r="N40" s="14"/>
      <c r="O40" s="87">
        <v>0.4</v>
      </c>
    </row>
    <row r="41" spans="1:15" x14ac:dyDescent="0.2">
      <c r="C41" s="83" t="s">
        <v>128</v>
      </c>
      <c r="D41" s="14"/>
      <c r="E41" s="14"/>
      <c r="F41" s="87">
        <v>0.35</v>
      </c>
      <c r="G41" s="14"/>
      <c r="H41" s="14"/>
      <c r="I41" s="87">
        <v>0.35</v>
      </c>
      <c r="J41" s="14"/>
      <c r="K41" s="14"/>
      <c r="L41" s="87">
        <v>0.35</v>
      </c>
      <c r="M41" s="14"/>
      <c r="N41" s="14"/>
      <c r="O41" s="87">
        <v>0.35</v>
      </c>
    </row>
    <row r="42" spans="1:15" x14ac:dyDescent="0.2">
      <c r="C42" s="83" t="s">
        <v>140</v>
      </c>
      <c r="D42" s="14"/>
      <c r="E42" s="14"/>
      <c r="F42" s="280">
        <f>+(F25/(F26+F27))*F29%</f>
        <v>4.396728016359918E-2</v>
      </c>
      <c r="G42" s="14"/>
      <c r="H42" s="14"/>
      <c r="I42" s="280">
        <f>+(I25/(I26+I27))*I29%</f>
        <v>0.10154365653642064</v>
      </c>
      <c r="J42" s="14"/>
      <c r="K42" s="14"/>
      <c r="L42" s="97" t="e">
        <f>+(L25/(L26+L27))*L29%</f>
        <v>#DIV/0!</v>
      </c>
      <c r="M42" s="14"/>
      <c r="N42" s="14"/>
      <c r="O42" s="97" t="e">
        <f>+(O25/(O26+O27))*O29%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0.4</v>
      </c>
    </row>
    <row r="47" spans="1:15" x14ac:dyDescent="0.2">
      <c r="A47" s="14" t="s">
        <v>144</v>
      </c>
      <c r="B47" s="87">
        <v>0.35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2"/>
  <sheetViews>
    <sheetView topLeftCell="E8" zoomScaleNormal="100" workbookViewId="0">
      <selection activeCell="I25" sqref="I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421</v>
      </c>
      <c r="C6" s="20"/>
    </row>
    <row r="7" spans="1:5" ht="42.75" x14ac:dyDescent="0.2">
      <c r="A7" s="15" t="s">
        <v>118</v>
      </c>
      <c r="B7" s="85" t="s">
        <v>411</v>
      </c>
      <c r="C7" s="20"/>
    </row>
    <row r="8" spans="1:5" ht="57" x14ac:dyDescent="0.2">
      <c r="A8" s="15" t="s">
        <v>119</v>
      </c>
      <c r="B8" s="85" t="s">
        <v>412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413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414</v>
      </c>
      <c r="C25" s="72" t="s">
        <v>416</v>
      </c>
      <c r="D25" s="52"/>
      <c r="E25" s="89"/>
      <c r="F25" s="42"/>
      <c r="G25" s="90"/>
      <c r="H25" s="89"/>
      <c r="I25" s="93"/>
      <c r="J25" s="90"/>
      <c r="K25" s="89"/>
      <c r="L25" s="42"/>
      <c r="M25" s="90"/>
      <c r="N25" s="89"/>
      <c r="O25" s="93"/>
      <c r="P25" s="86" t="s">
        <v>418</v>
      </c>
    </row>
    <row r="26" spans="1:16" ht="29.25" thickBot="1" x14ac:dyDescent="0.25">
      <c r="A26" s="65" t="s">
        <v>131</v>
      </c>
      <c r="B26" s="72" t="s">
        <v>415</v>
      </c>
      <c r="C26" s="72" t="s">
        <v>417</v>
      </c>
      <c r="D26" s="52"/>
      <c r="E26" s="89"/>
      <c r="F26" s="42"/>
      <c r="G26" s="90"/>
      <c r="H26" s="89"/>
      <c r="I26" s="94"/>
      <c r="J26" s="90"/>
      <c r="K26" s="89"/>
      <c r="L26" s="42"/>
      <c r="M26" s="90"/>
      <c r="N26" s="89"/>
      <c r="O26" s="94"/>
      <c r="P26" s="86" t="s">
        <v>418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419</v>
      </c>
      <c r="C34" s="85" t="s">
        <v>277</v>
      </c>
    </row>
    <row r="35" spans="1:15" ht="28.5" x14ac:dyDescent="0.2">
      <c r="A35" s="14" t="s">
        <v>137</v>
      </c>
      <c r="B35" s="85" t="s">
        <v>420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 t="s">
        <v>423</v>
      </c>
      <c r="J39" s="14"/>
      <c r="K39" s="14"/>
      <c r="L39" s="85"/>
      <c r="M39" s="14"/>
      <c r="N39" s="14"/>
      <c r="O39" s="85" t="s">
        <v>423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0.8</v>
      </c>
      <c r="J40" s="14"/>
      <c r="K40" s="14"/>
      <c r="L40" s="87"/>
      <c r="M40" s="14"/>
      <c r="N40" s="14"/>
      <c r="O40" s="87">
        <v>0.8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 t="e">
        <f>+(I25/I26)*I29%</f>
        <v>#DIV/0!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87" t="e">
        <f>+AVERAGE(I42,O42)</f>
        <v>#DIV/0!</v>
      </c>
    </row>
    <row r="50" spans="1:13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</sheetData>
  <mergeCells count="3">
    <mergeCell ref="C1:C4"/>
    <mergeCell ref="D22:O22"/>
    <mergeCell ref="D36:O36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zoomScale="70" zoomScaleNormal="70" workbookViewId="0">
      <selection activeCell="E1" sqref="E1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969</v>
      </c>
      <c r="C6" s="20"/>
    </row>
    <row r="7" spans="1:5" ht="42.75" x14ac:dyDescent="0.2">
      <c r="A7" s="15" t="s">
        <v>118</v>
      </c>
      <c r="B7" s="85" t="s">
        <v>411</v>
      </c>
      <c r="C7" s="20"/>
    </row>
    <row r="8" spans="1:5" ht="57" x14ac:dyDescent="0.2">
      <c r="A8" s="15" t="s">
        <v>119</v>
      </c>
      <c r="B8" s="85" t="s">
        <v>412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413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1.25" x14ac:dyDescent="0.2">
      <c r="A25" s="65" t="s">
        <v>130</v>
      </c>
      <c r="B25" s="72" t="s">
        <v>414</v>
      </c>
      <c r="C25" s="72" t="s">
        <v>416</v>
      </c>
      <c r="D25" s="52"/>
      <c r="E25" s="89"/>
      <c r="F25" s="42"/>
      <c r="G25" s="90"/>
      <c r="H25" s="89"/>
      <c r="I25" s="330">
        <v>2</v>
      </c>
      <c r="J25" s="90"/>
      <c r="K25" s="89"/>
      <c r="L25" s="42"/>
      <c r="M25" s="90"/>
      <c r="N25" s="89"/>
      <c r="O25" s="315"/>
      <c r="P25" s="86" t="s">
        <v>970</v>
      </c>
    </row>
    <row r="26" spans="1:16" ht="72" thickBot="1" x14ac:dyDescent="0.25">
      <c r="A26" s="65" t="s">
        <v>131</v>
      </c>
      <c r="B26" s="72" t="s">
        <v>415</v>
      </c>
      <c r="C26" s="72" t="s">
        <v>417</v>
      </c>
      <c r="D26" s="52"/>
      <c r="E26" s="89"/>
      <c r="F26" s="42"/>
      <c r="G26" s="90"/>
      <c r="H26" s="89"/>
      <c r="I26" s="331">
        <v>2</v>
      </c>
      <c r="J26" s="90"/>
      <c r="K26" s="89"/>
      <c r="L26" s="42"/>
      <c r="M26" s="90"/>
      <c r="N26" s="89"/>
      <c r="O26" s="316"/>
      <c r="P26" s="86" t="s">
        <v>970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419</v>
      </c>
      <c r="C34" s="85" t="s">
        <v>277</v>
      </c>
    </row>
    <row r="35" spans="1:15" ht="28.5" x14ac:dyDescent="0.2">
      <c r="A35" s="14" t="s">
        <v>137</v>
      </c>
      <c r="B35" s="85" t="s">
        <v>420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 t="s">
        <v>423</v>
      </c>
      <c r="J39" s="14"/>
      <c r="K39" s="14"/>
      <c r="L39" s="85"/>
      <c r="M39" s="14"/>
      <c r="N39" s="14"/>
      <c r="O39" s="85" t="s">
        <v>423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>
        <v>0.8</v>
      </c>
      <c r="J40" s="14"/>
      <c r="K40" s="14"/>
      <c r="L40" s="87"/>
      <c r="M40" s="14"/>
      <c r="N40" s="14"/>
      <c r="O40" s="87">
        <v>0.8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>
        <v>0.9</v>
      </c>
      <c r="J41" s="14"/>
      <c r="K41" s="14"/>
      <c r="L41" s="87"/>
      <c r="M41" s="14"/>
      <c r="N41" s="14"/>
      <c r="O41" s="87">
        <v>0.9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303">
        <f>+(I25/I26)*I29%</f>
        <v>1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8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 t="s">
        <v>277</v>
      </c>
      <c r="C51" s="14" t="s">
        <v>606</v>
      </c>
      <c r="D51" s="108">
        <v>43734</v>
      </c>
      <c r="E51" s="14" t="s">
        <v>972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422</v>
      </c>
      <c r="C52" s="14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424</v>
      </c>
      <c r="C6" s="20"/>
    </row>
    <row r="7" spans="1:5" ht="71.25" x14ac:dyDescent="0.2">
      <c r="A7" s="15" t="s">
        <v>118</v>
      </c>
      <c r="B7" s="85" t="s">
        <v>425</v>
      </c>
      <c r="C7" s="20"/>
    </row>
    <row r="8" spans="1:5" ht="57" x14ac:dyDescent="0.2">
      <c r="A8" s="15" t="s">
        <v>119</v>
      </c>
      <c r="B8" s="85" t="s">
        <v>426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57" x14ac:dyDescent="0.2">
      <c r="A25" s="65" t="s">
        <v>130</v>
      </c>
      <c r="B25" s="72" t="s">
        <v>432</v>
      </c>
      <c r="C25" s="72" t="s">
        <v>439</v>
      </c>
      <c r="D25" s="52"/>
      <c r="E25" s="89"/>
      <c r="F25" s="42"/>
      <c r="G25" s="90"/>
      <c r="H25" s="89"/>
      <c r="I25" s="42"/>
      <c r="J25" s="90"/>
      <c r="K25" s="89"/>
      <c r="L25" s="42"/>
      <c r="M25" s="90"/>
      <c r="N25" s="89"/>
      <c r="O25" s="315"/>
      <c r="P25" s="86" t="s">
        <v>428</v>
      </c>
    </row>
    <row r="26" spans="1:16" ht="57.75" thickBot="1" x14ac:dyDescent="0.25">
      <c r="A26" s="65" t="s">
        <v>131</v>
      </c>
      <c r="B26" s="72" t="s">
        <v>433</v>
      </c>
      <c r="C26" s="72" t="s">
        <v>440</v>
      </c>
      <c r="D26" s="52"/>
      <c r="E26" s="89"/>
      <c r="F26" s="42"/>
      <c r="G26" s="90"/>
      <c r="H26" s="89"/>
      <c r="I26" s="42"/>
      <c r="J26" s="90"/>
      <c r="K26" s="89"/>
      <c r="L26" s="42"/>
      <c r="M26" s="90"/>
      <c r="N26" s="89"/>
      <c r="O26" s="316"/>
      <c r="P26" s="86" t="s">
        <v>429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370</v>
      </c>
    </row>
    <row r="35" spans="1:15" ht="28.5" x14ac:dyDescent="0.2">
      <c r="A35" s="14" t="s">
        <v>137</v>
      </c>
      <c r="B35" s="85" t="s">
        <v>436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431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/>
      <c r="J40" s="14"/>
      <c r="K40" s="14"/>
      <c r="L40" s="87"/>
      <c r="M40" s="14"/>
      <c r="N40" s="14"/>
      <c r="O40" s="87">
        <v>0.9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/>
      <c r="J41" s="14"/>
      <c r="K41" s="14"/>
      <c r="L41" s="87"/>
      <c r="M41" s="14"/>
      <c r="N41" s="14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8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434</v>
      </c>
      <c r="C6" s="20"/>
    </row>
    <row r="7" spans="1:5" ht="57" x14ac:dyDescent="0.2">
      <c r="A7" s="15" t="s">
        <v>118</v>
      </c>
      <c r="B7" s="85" t="s">
        <v>435</v>
      </c>
      <c r="C7" s="20"/>
    </row>
    <row r="8" spans="1:5" ht="57" x14ac:dyDescent="0.2">
      <c r="A8" s="15" t="s">
        <v>119</v>
      </c>
      <c r="B8" s="85" t="s">
        <v>426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432</v>
      </c>
      <c r="C25" s="72" t="s">
        <v>437</v>
      </c>
      <c r="D25" s="52"/>
      <c r="E25" s="89"/>
      <c r="F25" s="42"/>
      <c r="G25" s="90"/>
      <c r="H25" s="89"/>
      <c r="I25" s="42"/>
      <c r="J25" s="90"/>
      <c r="K25" s="89"/>
      <c r="L25" s="42"/>
      <c r="M25" s="90"/>
      <c r="N25" s="89"/>
      <c r="O25" s="315"/>
      <c r="P25" s="86" t="s">
        <v>428</v>
      </c>
    </row>
    <row r="26" spans="1:16" ht="43.5" thickBot="1" x14ac:dyDescent="0.25">
      <c r="A26" s="65" t="s">
        <v>131</v>
      </c>
      <c r="B26" s="72" t="s">
        <v>433</v>
      </c>
      <c r="C26" s="72" t="s">
        <v>438</v>
      </c>
      <c r="D26" s="52"/>
      <c r="E26" s="89"/>
      <c r="F26" s="42"/>
      <c r="G26" s="90"/>
      <c r="H26" s="89"/>
      <c r="I26" s="42"/>
      <c r="J26" s="90"/>
      <c r="K26" s="89"/>
      <c r="L26" s="42"/>
      <c r="M26" s="90"/>
      <c r="N26" s="89"/>
      <c r="O26" s="316"/>
      <c r="P26" s="86" t="s">
        <v>429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442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431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/>
      <c r="J40" s="14"/>
      <c r="K40" s="14"/>
      <c r="L40" s="87"/>
      <c r="M40" s="14"/>
      <c r="N40" s="14"/>
      <c r="O40" s="87">
        <v>0.9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/>
      <c r="J41" s="14"/>
      <c r="K41" s="14"/>
      <c r="L41" s="87"/>
      <c r="M41" s="14"/>
      <c r="N41" s="14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8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topLeftCell="B1"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443</v>
      </c>
      <c r="C6" s="20"/>
    </row>
    <row r="7" spans="1:5" ht="57" x14ac:dyDescent="0.2">
      <c r="A7" s="15" t="s">
        <v>118</v>
      </c>
      <c r="B7" s="85" t="s">
        <v>444</v>
      </c>
      <c r="C7" s="20"/>
    </row>
    <row r="8" spans="1:5" ht="57" x14ac:dyDescent="0.2">
      <c r="A8" s="15" t="s">
        <v>119</v>
      </c>
      <c r="B8" s="85" t="s">
        <v>426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432</v>
      </c>
      <c r="C25" s="72" t="s">
        <v>445</v>
      </c>
      <c r="D25" s="52"/>
      <c r="E25" s="89"/>
      <c r="F25" s="42"/>
      <c r="G25" s="90"/>
      <c r="H25" s="89"/>
      <c r="I25" s="42"/>
      <c r="J25" s="90"/>
      <c r="K25" s="89"/>
      <c r="L25" s="42"/>
      <c r="M25" s="90"/>
      <c r="N25" s="89"/>
      <c r="O25" s="315"/>
      <c r="P25" s="86" t="s">
        <v>428</v>
      </c>
    </row>
    <row r="26" spans="1:16" ht="43.5" thickBot="1" x14ac:dyDescent="0.25">
      <c r="A26" s="65" t="s">
        <v>131</v>
      </c>
      <c r="B26" s="72" t="s">
        <v>433</v>
      </c>
      <c r="C26" s="72" t="s">
        <v>446</v>
      </c>
      <c r="D26" s="52"/>
      <c r="E26" s="89"/>
      <c r="F26" s="42"/>
      <c r="G26" s="90"/>
      <c r="H26" s="89"/>
      <c r="I26" s="42"/>
      <c r="J26" s="90"/>
      <c r="K26" s="89"/>
      <c r="L26" s="42"/>
      <c r="M26" s="90"/>
      <c r="N26" s="89"/>
      <c r="O26" s="316"/>
      <c r="P26" s="86" t="s">
        <v>429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447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431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/>
      <c r="J40" s="14"/>
      <c r="K40" s="14"/>
      <c r="L40" s="87"/>
      <c r="M40" s="14"/>
      <c r="N40" s="14"/>
      <c r="O40" s="87">
        <v>0.9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/>
      <c r="J41" s="14"/>
      <c r="K41" s="14"/>
      <c r="L41" s="87"/>
      <c r="M41" s="14"/>
      <c r="N41" s="14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8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448</v>
      </c>
      <c r="C6" s="20"/>
    </row>
    <row r="7" spans="1:5" ht="57" x14ac:dyDescent="0.2">
      <c r="A7" s="15" t="s">
        <v>118</v>
      </c>
      <c r="B7" s="85" t="s">
        <v>454</v>
      </c>
      <c r="C7" s="20"/>
    </row>
    <row r="8" spans="1:5" ht="57" x14ac:dyDescent="0.2">
      <c r="A8" s="15" t="s">
        <v>119</v>
      </c>
      <c r="B8" s="85" t="s">
        <v>426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432</v>
      </c>
      <c r="C25" s="72" t="s">
        <v>449</v>
      </c>
      <c r="D25" s="52"/>
      <c r="E25" s="89"/>
      <c r="F25" s="42"/>
      <c r="G25" s="90"/>
      <c r="H25" s="89"/>
      <c r="I25" s="42"/>
      <c r="J25" s="90"/>
      <c r="K25" s="89"/>
      <c r="L25" s="42"/>
      <c r="M25" s="90"/>
      <c r="N25" s="89"/>
      <c r="O25" s="315"/>
      <c r="P25" s="86" t="s">
        <v>428</v>
      </c>
    </row>
    <row r="26" spans="1:16" ht="43.5" thickBot="1" x14ac:dyDescent="0.25">
      <c r="A26" s="65" t="s">
        <v>131</v>
      </c>
      <c r="B26" s="72" t="s">
        <v>433</v>
      </c>
      <c r="C26" s="72" t="s">
        <v>450</v>
      </c>
      <c r="D26" s="52"/>
      <c r="E26" s="89"/>
      <c r="F26" s="42"/>
      <c r="G26" s="90"/>
      <c r="H26" s="89"/>
      <c r="I26" s="42"/>
      <c r="J26" s="90"/>
      <c r="K26" s="89"/>
      <c r="L26" s="42"/>
      <c r="M26" s="90"/>
      <c r="N26" s="89"/>
      <c r="O26" s="316"/>
      <c r="P26" s="86" t="s">
        <v>429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90"/>
      <c r="H27" s="89"/>
      <c r="I27" s="92"/>
      <c r="J27" s="90"/>
      <c r="K27" s="89"/>
      <c r="L27" s="4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451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431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/>
      <c r="J40" s="14"/>
      <c r="K40" s="14"/>
      <c r="L40" s="87"/>
      <c r="M40" s="14"/>
      <c r="N40" s="14"/>
      <c r="O40" s="87">
        <v>0.9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/>
      <c r="J41" s="14"/>
      <c r="K41" s="14"/>
      <c r="L41" s="87"/>
      <c r="M41" s="14"/>
      <c r="N41" s="14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8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452</v>
      </c>
      <c r="C6" s="20"/>
    </row>
    <row r="7" spans="1:5" ht="71.25" x14ac:dyDescent="0.2">
      <c r="A7" s="15" t="s">
        <v>118</v>
      </c>
      <c r="B7" s="85" t="s">
        <v>453</v>
      </c>
      <c r="C7" s="20"/>
    </row>
    <row r="8" spans="1:5" ht="71.25" x14ac:dyDescent="0.2">
      <c r="A8" s="15" t="s">
        <v>119</v>
      </c>
      <c r="B8" s="85" t="s">
        <v>461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456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85.5" x14ac:dyDescent="0.2">
      <c r="A25" s="65" t="s">
        <v>130</v>
      </c>
      <c r="B25" s="72" t="s">
        <v>457</v>
      </c>
      <c r="C25" s="72" t="s">
        <v>468</v>
      </c>
      <c r="D25" s="52"/>
      <c r="E25" s="89"/>
      <c r="F25" s="284">
        <v>13.75</v>
      </c>
      <c r="G25" s="90"/>
      <c r="H25" s="89"/>
      <c r="I25" s="284">
        <v>24</v>
      </c>
      <c r="J25" s="90"/>
      <c r="K25" s="89"/>
      <c r="L25" s="315"/>
      <c r="M25" s="90"/>
      <c r="N25" s="89"/>
      <c r="O25" s="199"/>
      <c r="P25" s="86" t="s">
        <v>459</v>
      </c>
    </row>
    <row r="26" spans="1:16" ht="57.75" thickBot="1" x14ac:dyDescent="0.25">
      <c r="A26" s="65" t="s">
        <v>131</v>
      </c>
      <c r="B26" s="72" t="s">
        <v>458</v>
      </c>
      <c r="C26" s="72" t="s">
        <v>469</v>
      </c>
      <c r="D26" s="52"/>
      <c r="E26" s="89"/>
      <c r="F26" s="71">
        <v>28</v>
      </c>
      <c r="G26" s="90"/>
      <c r="H26" s="89"/>
      <c r="I26" s="71">
        <v>86</v>
      </c>
      <c r="J26" s="90"/>
      <c r="K26" s="89"/>
      <c r="L26" s="316"/>
      <c r="M26" s="90"/>
      <c r="N26" s="89"/>
      <c r="O26" s="200"/>
      <c r="P26" s="86" t="s">
        <v>460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x14ac:dyDescent="0.2">
      <c r="A29" s="65" t="s">
        <v>152</v>
      </c>
      <c r="B29" s="70"/>
      <c r="C29" s="72"/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/>
      <c r="P29" s="23"/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370</v>
      </c>
    </row>
    <row r="35" spans="1:15" ht="28.5" x14ac:dyDescent="0.2">
      <c r="A35" s="14" t="s">
        <v>137</v>
      </c>
      <c r="B35" s="85" t="s">
        <v>436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71" x14ac:dyDescent="0.2">
      <c r="C39" s="83" t="s">
        <v>129</v>
      </c>
      <c r="D39" s="14"/>
      <c r="E39" s="14"/>
      <c r="F39" s="85" t="s">
        <v>462</v>
      </c>
      <c r="G39" s="14"/>
      <c r="H39" s="14"/>
      <c r="I39" s="85" t="s">
        <v>462</v>
      </c>
      <c r="J39" s="14"/>
      <c r="K39" s="14"/>
      <c r="L39" s="85" t="s">
        <v>462</v>
      </c>
      <c r="M39" s="14"/>
      <c r="N39" s="14"/>
      <c r="O39" s="85" t="s">
        <v>462</v>
      </c>
    </row>
    <row r="40" spans="1:15" x14ac:dyDescent="0.2">
      <c r="C40" s="83" t="s">
        <v>139</v>
      </c>
      <c r="D40" s="14"/>
      <c r="E40" s="14"/>
      <c r="F40" s="101">
        <v>61</v>
      </c>
      <c r="G40" s="101"/>
      <c r="H40" s="101"/>
      <c r="I40" s="101">
        <v>61</v>
      </c>
      <c r="J40" s="101"/>
      <c r="K40" s="101"/>
      <c r="L40" s="101">
        <v>61</v>
      </c>
      <c r="M40" s="101"/>
      <c r="N40" s="101"/>
      <c r="O40" s="101">
        <v>61</v>
      </c>
    </row>
    <row r="41" spans="1:15" x14ac:dyDescent="0.2">
      <c r="C41" s="83" t="s">
        <v>128</v>
      </c>
      <c r="D41" s="14"/>
      <c r="E41" s="14"/>
      <c r="F41" s="101">
        <v>55</v>
      </c>
      <c r="G41" s="101"/>
      <c r="H41" s="101"/>
      <c r="I41" s="101">
        <v>55</v>
      </c>
      <c r="J41" s="101"/>
      <c r="K41" s="101"/>
      <c r="L41" s="101">
        <v>55</v>
      </c>
      <c r="M41" s="101"/>
      <c r="N41" s="101"/>
      <c r="O41" s="101">
        <v>55</v>
      </c>
    </row>
    <row r="42" spans="1:15" x14ac:dyDescent="0.2">
      <c r="C42" s="83" t="s">
        <v>140</v>
      </c>
      <c r="D42" s="14"/>
      <c r="E42" s="14"/>
      <c r="F42" s="282">
        <f>+(F25)/(F26)</f>
        <v>0.49107142857142855</v>
      </c>
      <c r="G42" s="14"/>
      <c r="H42" s="14"/>
      <c r="I42" s="296">
        <f>+(I25/I26)</f>
        <v>0.27906976744186046</v>
      </c>
      <c r="J42" s="185"/>
      <c r="K42" s="185"/>
      <c r="L42" s="184" t="e">
        <f>+(L25/L26)</f>
        <v>#DIV/0!</v>
      </c>
      <c r="M42" s="185"/>
      <c r="N42" s="185"/>
      <c r="O42" s="184" t="e">
        <f>+(O25/O26)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1">
        <v>61</v>
      </c>
    </row>
    <row r="47" spans="1:15" x14ac:dyDescent="0.2">
      <c r="A47" s="14" t="s">
        <v>144</v>
      </c>
      <c r="B47" s="101">
        <v>55</v>
      </c>
    </row>
    <row r="48" spans="1:15" x14ac:dyDescent="0.2">
      <c r="A48" s="14" t="s">
        <v>145</v>
      </c>
      <c r="B48" s="103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85" zoomScaleNormal="85" workbookViewId="0">
      <selection activeCell="B4" sqref="B4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16.85546875" style="15" customWidth="1"/>
    <col min="17" max="17" width="31.42578125" style="15" customWidth="1"/>
    <col min="18" max="16384" width="11.42578125" style="15"/>
  </cols>
  <sheetData>
    <row r="1" spans="1:3" x14ac:dyDescent="0.2">
      <c r="A1" s="14" t="s">
        <v>157</v>
      </c>
      <c r="B1" s="14" t="s">
        <v>184</v>
      </c>
      <c r="C1" s="346"/>
    </row>
    <row r="2" spans="1:3" x14ac:dyDescent="0.2">
      <c r="A2" s="14" t="s">
        <v>156</v>
      </c>
      <c r="B2" s="16" t="s">
        <v>158</v>
      </c>
      <c r="C2" s="347"/>
    </row>
    <row r="3" spans="1:3" x14ac:dyDescent="0.2">
      <c r="A3" s="14" t="s">
        <v>155</v>
      </c>
      <c r="B3" s="16" t="s">
        <v>285</v>
      </c>
      <c r="C3" s="347"/>
    </row>
    <row r="4" spans="1:3" x14ac:dyDescent="0.2">
      <c r="A4" s="14" t="s">
        <v>154</v>
      </c>
      <c r="B4" s="17">
        <v>43691</v>
      </c>
      <c r="C4" s="348"/>
    </row>
    <row r="6" spans="1:3" x14ac:dyDescent="0.2">
      <c r="A6" s="15" t="s">
        <v>120</v>
      </c>
      <c r="B6" s="14"/>
      <c r="C6" s="20"/>
    </row>
    <row r="7" spans="1:3" x14ac:dyDescent="0.2">
      <c r="A7" s="15" t="s">
        <v>118</v>
      </c>
      <c r="B7" s="14"/>
      <c r="C7" s="20"/>
    </row>
    <row r="8" spans="1:3" x14ac:dyDescent="0.2">
      <c r="A8" s="15" t="s">
        <v>119</v>
      </c>
      <c r="B8" s="14"/>
      <c r="C8" s="20"/>
    </row>
    <row r="9" spans="1:3" x14ac:dyDescent="0.2">
      <c r="A9" s="15" t="s">
        <v>121</v>
      </c>
      <c r="B9" s="14"/>
      <c r="C9" s="20"/>
    </row>
    <row r="10" spans="1:3" x14ac:dyDescent="0.2">
      <c r="A10" s="15" t="s">
        <v>122</v>
      </c>
      <c r="B10" s="14"/>
      <c r="C10" s="20"/>
    </row>
    <row r="11" spans="1:3" x14ac:dyDescent="0.2">
      <c r="A11" s="15" t="s">
        <v>123</v>
      </c>
      <c r="B11" s="14"/>
      <c r="C11" s="20"/>
    </row>
    <row r="12" spans="1:3" x14ac:dyDescent="0.2">
      <c r="A12" s="15" t="s">
        <v>3</v>
      </c>
      <c r="B12" s="14"/>
      <c r="C12" s="20"/>
    </row>
    <row r="13" spans="1:3" x14ac:dyDescent="0.2">
      <c r="A13" s="15" t="s">
        <v>4</v>
      </c>
      <c r="B13" s="14"/>
      <c r="C13" s="20"/>
    </row>
    <row r="14" spans="1:3" x14ac:dyDescent="0.2">
      <c r="A14" s="15" t="s">
        <v>134</v>
      </c>
      <c r="B14" s="14"/>
      <c r="C14" s="20"/>
    </row>
    <row r="15" spans="1:3" x14ac:dyDescent="0.2">
      <c r="A15" s="15" t="s">
        <v>0</v>
      </c>
      <c r="B15" s="14"/>
      <c r="C15" s="20"/>
    </row>
    <row r="16" spans="1:3" x14ac:dyDescent="0.2">
      <c r="A16" s="15" t="s">
        <v>124</v>
      </c>
      <c r="B16" s="14"/>
      <c r="C16" s="20"/>
    </row>
    <row r="17" spans="1:17" x14ac:dyDescent="0.2">
      <c r="A17" s="15" t="s">
        <v>177</v>
      </c>
      <c r="B17" s="14"/>
      <c r="C17" s="20"/>
    </row>
    <row r="18" spans="1:17" x14ac:dyDescent="0.2">
      <c r="A18" s="15" t="s">
        <v>178</v>
      </c>
      <c r="B18" s="14"/>
      <c r="C18" s="20"/>
    </row>
    <row r="19" spans="1:17" x14ac:dyDescent="0.2">
      <c r="A19" s="15" t="s">
        <v>179</v>
      </c>
      <c r="B19" s="14"/>
      <c r="C19" s="20"/>
    </row>
    <row r="20" spans="1:17" x14ac:dyDescent="0.2">
      <c r="A20" s="15" t="s">
        <v>180</v>
      </c>
      <c r="B20" s="14"/>
      <c r="C20" s="20"/>
    </row>
    <row r="21" spans="1:17" ht="15" thickBot="1" x14ac:dyDescent="0.25">
      <c r="D21" s="20"/>
    </row>
    <row r="22" spans="1:17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  <c r="Q22" s="22"/>
    </row>
    <row r="23" spans="1:17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  <c r="Q23" s="47"/>
    </row>
    <row r="24" spans="1:17" s="46" customFormat="1" ht="60" x14ac:dyDescent="0.25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45" t="s">
        <v>197</v>
      </c>
      <c r="G24" s="45" t="s">
        <v>190</v>
      </c>
      <c r="H24" s="44" t="s">
        <v>187</v>
      </c>
      <c r="I24" s="45" t="s">
        <v>191</v>
      </c>
      <c r="J24" s="44" t="s">
        <v>188</v>
      </c>
      <c r="K24" s="45" t="s">
        <v>192</v>
      </c>
      <c r="L24" s="45" t="s">
        <v>198</v>
      </c>
      <c r="M24" s="45" t="s">
        <v>193</v>
      </c>
      <c r="N24" s="45" t="s">
        <v>194</v>
      </c>
      <c r="O24" s="51" t="s">
        <v>195</v>
      </c>
      <c r="P24" s="48" t="s">
        <v>119</v>
      </c>
      <c r="Q24" s="44" t="s">
        <v>127</v>
      </c>
    </row>
    <row r="25" spans="1:17" x14ac:dyDescent="0.2">
      <c r="A25" s="65" t="s">
        <v>130</v>
      </c>
      <c r="B25" s="70"/>
      <c r="C25" s="72"/>
      <c r="D25" s="5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3"/>
      <c r="P25" s="49"/>
      <c r="Q25" s="23"/>
    </row>
    <row r="26" spans="1:17" x14ac:dyDescent="0.2">
      <c r="A26" s="65" t="s">
        <v>131</v>
      </c>
      <c r="B26" s="72"/>
      <c r="C26" s="72"/>
      <c r="D26" s="5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3"/>
      <c r="P26" s="49"/>
      <c r="Q26" s="23"/>
    </row>
    <row r="27" spans="1:17" x14ac:dyDescent="0.2">
      <c r="A27" s="65" t="s">
        <v>132</v>
      </c>
      <c r="B27" s="72"/>
      <c r="C27" s="72"/>
      <c r="D27" s="5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3"/>
      <c r="P27" s="49"/>
      <c r="Q27" s="23"/>
    </row>
    <row r="28" spans="1:17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49"/>
      <c r="Q28" s="23"/>
    </row>
    <row r="29" spans="1:17" x14ac:dyDescent="0.2">
      <c r="A29" s="65" t="s">
        <v>152</v>
      </c>
      <c r="B29" s="70"/>
      <c r="C29" s="72"/>
      <c r="D29" s="5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3"/>
      <c r="P29" s="49"/>
      <c r="Q29" s="23"/>
    </row>
    <row r="30" spans="1:17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  <c r="Q30" s="23"/>
    </row>
    <row r="31" spans="1:17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14"/>
      <c r="C34" s="14"/>
    </row>
    <row r="35" spans="1:15" x14ac:dyDescent="0.2">
      <c r="A35" s="14" t="s">
        <v>137</v>
      </c>
      <c r="B35" s="14"/>
      <c r="C35" s="14"/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60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45" t="s">
        <v>195</v>
      </c>
    </row>
    <row r="39" spans="1:15" x14ac:dyDescent="0.2">
      <c r="C39" s="83" t="s">
        <v>129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x14ac:dyDescent="0.2">
      <c r="C40" s="83" t="s">
        <v>139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">
      <c r="C41" s="83" t="s">
        <v>128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x14ac:dyDescent="0.2">
      <c r="C42" s="83" t="s">
        <v>140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/>
    </row>
    <row r="46" spans="1:15" x14ac:dyDescent="0.2">
      <c r="A46" s="14" t="s">
        <v>143</v>
      </c>
      <c r="B46" s="14"/>
    </row>
    <row r="47" spans="1:15" x14ac:dyDescent="0.2">
      <c r="A47" s="14" t="s">
        <v>144</v>
      </c>
      <c r="B47" s="14"/>
    </row>
    <row r="48" spans="1:15" x14ac:dyDescent="0.2">
      <c r="A48" s="14" t="s">
        <v>145</v>
      </c>
      <c r="B48" s="14"/>
    </row>
    <row r="50" spans="1:13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</sheetData>
  <mergeCells count="3">
    <mergeCell ref="D22:O22"/>
    <mergeCell ref="C1:C4"/>
    <mergeCell ref="D36:O36"/>
  </mergeCells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topLeftCell="B1" zoomScale="70" zoomScaleNormal="70" workbookViewId="0">
      <selection activeCell="F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463</v>
      </c>
      <c r="C6" s="20"/>
    </row>
    <row r="7" spans="1:5" ht="71.25" x14ac:dyDescent="0.2">
      <c r="A7" s="15" t="s">
        <v>118</v>
      </c>
      <c r="B7" s="85" t="s">
        <v>465</v>
      </c>
      <c r="C7" s="20"/>
    </row>
    <row r="8" spans="1:5" ht="71.25" x14ac:dyDescent="0.2">
      <c r="A8" s="15" t="s">
        <v>119</v>
      </c>
      <c r="B8" s="85" t="s">
        <v>466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456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99.75" x14ac:dyDescent="0.2">
      <c r="A25" s="65" t="s">
        <v>130</v>
      </c>
      <c r="B25" s="72" t="s">
        <v>467</v>
      </c>
      <c r="C25" s="72" t="s">
        <v>470</v>
      </c>
      <c r="D25" s="52"/>
      <c r="E25" s="89"/>
      <c r="F25" s="93"/>
      <c r="G25" s="90"/>
      <c r="H25" s="89"/>
      <c r="I25" s="93"/>
      <c r="J25" s="90"/>
      <c r="K25" s="89"/>
      <c r="L25" s="93"/>
      <c r="M25" s="90"/>
      <c r="N25" s="89"/>
      <c r="O25" s="199"/>
      <c r="P25" s="86" t="s">
        <v>459</v>
      </c>
    </row>
    <row r="26" spans="1:16" ht="57.75" thickBot="1" x14ac:dyDescent="0.25">
      <c r="A26" s="65" t="s">
        <v>131</v>
      </c>
      <c r="B26" s="72" t="s">
        <v>472</v>
      </c>
      <c r="C26" s="72" t="s">
        <v>471</v>
      </c>
      <c r="D26" s="52"/>
      <c r="E26" s="89"/>
      <c r="F26" s="94"/>
      <c r="G26" s="90"/>
      <c r="H26" s="89"/>
      <c r="I26" s="94"/>
      <c r="J26" s="90"/>
      <c r="K26" s="89"/>
      <c r="L26" s="94"/>
      <c r="M26" s="90"/>
      <c r="N26" s="89"/>
      <c r="O26" s="200"/>
      <c r="P26" s="86" t="s">
        <v>460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x14ac:dyDescent="0.2">
      <c r="A29" s="65" t="s">
        <v>152</v>
      </c>
      <c r="B29" s="70"/>
      <c r="C29" s="72"/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/>
      <c r="P29" s="23"/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442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99.5" x14ac:dyDescent="0.2">
      <c r="C39" s="83" t="s">
        <v>129</v>
      </c>
      <c r="D39" s="14"/>
      <c r="E39" s="14"/>
      <c r="F39" s="85" t="s">
        <v>464</v>
      </c>
      <c r="G39" s="14"/>
      <c r="H39" s="14"/>
      <c r="I39" s="85" t="s">
        <v>464</v>
      </c>
      <c r="J39" s="14"/>
      <c r="K39" s="14"/>
      <c r="L39" s="85" t="s">
        <v>464</v>
      </c>
      <c r="M39" s="14"/>
      <c r="N39" s="14"/>
      <c r="O39" s="85" t="s">
        <v>464</v>
      </c>
    </row>
    <row r="40" spans="1:15" x14ac:dyDescent="0.2">
      <c r="C40" s="83" t="s">
        <v>139</v>
      </c>
      <c r="D40" s="14"/>
      <c r="E40" s="14"/>
      <c r="F40" s="101">
        <v>61</v>
      </c>
      <c r="G40" s="101"/>
      <c r="H40" s="101"/>
      <c r="I40" s="101">
        <v>61</v>
      </c>
      <c r="J40" s="101"/>
      <c r="K40" s="101"/>
      <c r="L40" s="101">
        <v>61</v>
      </c>
      <c r="M40" s="101"/>
      <c r="N40" s="101"/>
      <c r="O40" s="101">
        <v>61</v>
      </c>
    </row>
    <row r="41" spans="1:15" x14ac:dyDescent="0.2">
      <c r="C41" s="83" t="s">
        <v>128</v>
      </c>
      <c r="D41" s="14"/>
      <c r="E41" s="14"/>
      <c r="F41" s="101">
        <v>55</v>
      </c>
      <c r="G41" s="101"/>
      <c r="H41" s="101"/>
      <c r="I41" s="101">
        <v>55</v>
      </c>
      <c r="J41" s="101"/>
      <c r="K41" s="101"/>
      <c r="L41" s="101">
        <v>55</v>
      </c>
      <c r="M41" s="101"/>
      <c r="N41" s="101"/>
      <c r="O41" s="101">
        <v>55</v>
      </c>
    </row>
    <row r="42" spans="1:15" x14ac:dyDescent="0.2">
      <c r="C42" s="83" t="s">
        <v>140</v>
      </c>
      <c r="D42" s="14"/>
      <c r="E42" s="14"/>
      <c r="F42" s="104" t="e">
        <f>+(F25/F26)</f>
        <v>#DIV/0!</v>
      </c>
      <c r="G42" s="14"/>
      <c r="H42" s="14"/>
      <c r="I42" s="102" t="e">
        <f>+(I25/I26)</f>
        <v>#DIV/0!</v>
      </c>
      <c r="J42" s="14"/>
      <c r="K42" s="14"/>
      <c r="L42" s="102" t="e">
        <f>+(L25/L26)</f>
        <v>#DIV/0!</v>
      </c>
      <c r="M42" s="14"/>
      <c r="N42" s="14"/>
      <c r="O42" s="102" t="e">
        <f>+(O25/O26)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1">
        <v>61</v>
      </c>
    </row>
    <row r="47" spans="1:15" x14ac:dyDescent="0.2">
      <c r="A47" s="14" t="s">
        <v>144</v>
      </c>
      <c r="B47" s="101">
        <v>55</v>
      </c>
    </row>
    <row r="48" spans="1:15" x14ac:dyDescent="0.2">
      <c r="A48" s="14" t="s">
        <v>145</v>
      </c>
      <c r="B48" s="103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topLeftCell="B1" zoomScale="70" zoomScaleNormal="70" workbookViewId="0">
      <selection activeCell="O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473</v>
      </c>
      <c r="C6" s="20"/>
    </row>
    <row r="7" spans="1:5" ht="71.25" x14ac:dyDescent="0.2">
      <c r="A7" s="15" t="s">
        <v>118</v>
      </c>
      <c r="B7" s="85" t="s">
        <v>465</v>
      </c>
      <c r="C7" s="20"/>
    </row>
    <row r="8" spans="1:5" ht="71.25" x14ac:dyDescent="0.2">
      <c r="A8" s="15" t="s">
        <v>119</v>
      </c>
      <c r="B8" s="85" t="s">
        <v>466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456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99.75" x14ac:dyDescent="0.2">
      <c r="A25" s="65" t="s">
        <v>130</v>
      </c>
      <c r="B25" s="72" t="s">
        <v>475</v>
      </c>
      <c r="C25" s="72" t="s">
        <v>474</v>
      </c>
      <c r="D25" s="52"/>
      <c r="E25" s="89"/>
      <c r="F25" s="93"/>
      <c r="G25" s="90"/>
      <c r="H25" s="89"/>
      <c r="I25" s="93"/>
      <c r="J25" s="90"/>
      <c r="K25" s="89"/>
      <c r="L25" s="93"/>
      <c r="M25" s="90"/>
      <c r="N25" s="89"/>
      <c r="O25" s="199"/>
      <c r="P25" s="86" t="s">
        <v>459</v>
      </c>
    </row>
    <row r="26" spans="1:16" ht="57.75" thickBot="1" x14ac:dyDescent="0.25">
      <c r="A26" s="65" t="s">
        <v>131</v>
      </c>
      <c r="B26" s="72" t="s">
        <v>472</v>
      </c>
      <c r="C26" s="72" t="s">
        <v>471</v>
      </c>
      <c r="D26" s="52"/>
      <c r="E26" s="89"/>
      <c r="F26" s="94"/>
      <c r="G26" s="90"/>
      <c r="H26" s="89"/>
      <c r="I26" s="94"/>
      <c r="J26" s="90"/>
      <c r="K26" s="89"/>
      <c r="L26" s="94"/>
      <c r="M26" s="90"/>
      <c r="N26" s="89"/>
      <c r="O26" s="200"/>
      <c r="P26" s="86" t="s">
        <v>460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x14ac:dyDescent="0.2">
      <c r="A29" s="65" t="s">
        <v>152</v>
      </c>
      <c r="B29" s="70"/>
      <c r="C29" s="72"/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/>
      <c r="P29" s="23"/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447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99.5" x14ac:dyDescent="0.2">
      <c r="C39" s="83" t="s">
        <v>129</v>
      </c>
      <c r="D39" s="14"/>
      <c r="E39" s="14"/>
      <c r="F39" s="85" t="s">
        <v>476</v>
      </c>
      <c r="G39" s="14"/>
      <c r="H39" s="14"/>
      <c r="I39" s="85" t="s">
        <v>476</v>
      </c>
      <c r="J39" s="14"/>
      <c r="K39" s="14"/>
      <c r="L39" s="85" t="s">
        <v>476</v>
      </c>
      <c r="M39" s="14"/>
      <c r="N39" s="14"/>
      <c r="O39" s="85" t="s">
        <v>476</v>
      </c>
    </row>
    <row r="40" spans="1:15" x14ac:dyDescent="0.2">
      <c r="C40" s="83" t="s">
        <v>139</v>
      </c>
      <c r="D40" s="14"/>
      <c r="E40" s="14"/>
      <c r="F40" s="101">
        <v>61</v>
      </c>
      <c r="G40" s="101"/>
      <c r="H40" s="101"/>
      <c r="I40" s="101">
        <v>61</v>
      </c>
      <c r="J40" s="101"/>
      <c r="K40" s="101"/>
      <c r="L40" s="101">
        <v>61</v>
      </c>
      <c r="M40" s="101"/>
      <c r="N40" s="101"/>
      <c r="O40" s="101">
        <v>61</v>
      </c>
    </row>
    <row r="41" spans="1:15" x14ac:dyDescent="0.2">
      <c r="C41" s="83" t="s">
        <v>128</v>
      </c>
      <c r="D41" s="14"/>
      <c r="E41" s="14"/>
      <c r="F41" s="101">
        <v>55</v>
      </c>
      <c r="G41" s="101"/>
      <c r="H41" s="101"/>
      <c r="I41" s="101">
        <v>55</v>
      </c>
      <c r="J41" s="101"/>
      <c r="K41" s="101"/>
      <c r="L41" s="101">
        <v>55</v>
      </c>
      <c r="M41" s="101"/>
      <c r="N41" s="101"/>
      <c r="O41" s="101">
        <v>55</v>
      </c>
    </row>
    <row r="42" spans="1:15" x14ac:dyDescent="0.2">
      <c r="C42" s="83" t="s">
        <v>140</v>
      </c>
      <c r="D42" s="14"/>
      <c r="E42" s="14"/>
      <c r="F42" s="102" t="e">
        <f>+(F25/F26)</f>
        <v>#DIV/0!</v>
      </c>
      <c r="G42" s="14"/>
      <c r="H42" s="14"/>
      <c r="I42" s="102" t="e">
        <f>+(I25/I26)</f>
        <v>#DIV/0!</v>
      </c>
      <c r="J42" s="14"/>
      <c r="K42" s="14"/>
      <c r="L42" s="102" t="e">
        <f>+(L25/L26)</f>
        <v>#DIV/0!</v>
      </c>
      <c r="M42" s="14"/>
      <c r="N42" s="14"/>
      <c r="O42" s="102" t="e">
        <f>+(O25/O26)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1">
        <v>61</v>
      </c>
    </row>
    <row r="47" spans="1:15" x14ac:dyDescent="0.2">
      <c r="A47" s="14" t="s">
        <v>144</v>
      </c>
      <c r="B47" s="101">
        <v>55</v>
      </c>
    </row>
    <row r="48" spans="1:15" x14ac:dyDescent="0.2">
      <c r="A48" s="14" t="s">
        <v>145</v>
      </c>
      <c r="B48" s="103" t="e">
        <f>+AVERAGE(F42,I42,L42)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55" zoomScaleNormal="55" workbookViewId="0">
      <selection activeCell="O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477</v>
      </c>
      <c r="C6" s="20"/>
    </row>
    <row r="7" spans="1:5" ht="71.25" x14ac:dyDescent="0.2">
      <c r="A7" s="15" t="s">
        <v>118</v>
      </c>
      <c r="B7" s="85" t="s">
        <v>465</v>
      </c>
      <c r="C7" s="20"/>
    </row>
    <row r="8" spans="1:5" ht="71.25" x14ac:dyDescent="0.2">
      <c r="A8" s="15" t="s">
        <v>119</v>
      </c>
      <c r="B8" s="85" t="s">
        <v>466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456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99.75" x14ac:dyDescent="0.2">
      <c r="A25" s="65" t="s">
        <v>130</v>
      </c>
      <c r="B25" s="72" t="s">
        <v>478</v>
      </c>
      <c r="C25" s="72" t="s">
        <v>479</v>
      </c>
      <c r="D25" s="52"/>
      <c r="E25" s="89"/>
      <c r="F25" s="93"/>
      <c r="G25" s="90"/>
      <c r="H25" s="89"/>
      <c r="I25" s="93"/>
      <c r="J25" s="90"/>
      <c r="K25" s="89"/>
      <c r="L25" s="93"/>
      <c r="M25" s="90"/>
      <c r="N25" s="89"/>
      <c r="O25" s="199"/>
      <c r="P25" s="86" t="s">
        <v>459</v>
      </c>
    </row>
    <row r="26" spans="1:16" ht="57.75" thickBot="1" x14ac:dyDescent="0.25">
      <c r="A26" s="65" t="s">
        <v>131</v>
      </c>
      <c r="B26" s="72" t="s">
        <v>472</v>
      </c>
      <c r="C26" s="72" t="s">
        <v>471</v>
      </c>
      <c r="D26" s="52"/>
      <c r="E26" s="89"/>
      <c r="F26" s="94"/>
      <c r="G26" s="90"/>
      <c r="H26" s="89"/>
      <c r="I26" s="94"/>
      <c r="J26" s="90"/>
      <c r="K26" s="89"/>
      <c r="L26" s="94"/>
      <c r="M26" s="90"/>
      <c r="N26" s="89"/>
      <c r="O26" s="200"/>
      <c r="P26" s="86" t="s">
        <v>460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x14ac:dyDescent="0.2">
      <c r="A29" s="65" t="s">
        <v>152</v>
      </c>
      <c r="B29" s="70"/>
      <c r="C29" s="72"/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/>
      <c r="P29" s="23"/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441</v>
      </c>
      <c r="C34" s="85" t="s">
        <v>370</v>
      </c>
    </row>
    <row r="35" spans="1:15" ht="28.5" x14ac:dyDescent="0.2">
      <c r="A35" s="14" t="s">
        <v>137</v>
      </c>
      <c r="B35" s="85" t="s">
        <v>451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99.5" x14ac:dyDescent="0.2">
      <c r="C39" s="83" t="s">
        <v>129</v>
      </c>
      <c r="D39" s="14"/>
      <c r="E39" s="14"/>
      <c r="F39" s="85" t="s">
        <v>480</v>
      </c>
      <c r="G39" s="14"/>
      <c r="H39" s="14"/>
      <c r="I39" s="85" t="s">
        <v>480</v>
      </c>
      <c r="J39" s="14"/>
      <c r="K39" s="14"/>
      <c r="L39" s="85" t="s">
        <v>480</v>
      </c>
      <c r="M39" s="14"/>
      <c r="N39" s="14"/>
      <c r="O39" s="85" t="s">
        <v>480</v>
      </c>
    </row>
    <row r="40" spans="1:15" x14ac:dyDescent="0.2">
      <c r="C40" s="83" t="s">
        <v>139</v>
      </c>
      <c r="D40" s="14"/>
      <c r="E40" s="14"/>
      <c r="F40" s="101">
        <v>61</v>
      </c>
      <c r="G40" s="101"/>
      <c r="H40" s="101"/>
      <c r="I40" s="101">
        <v>61</v>
      </c>
      <c r="J40" s="101"/>
      <c r="K40" s="101"/>
      <c r="L40" s="101">
        <v>61</v>
      </c>
      <c r="M40" s="101"/>
      <c r="N40" s="101"/>
      <c r="O40" s="101">
        <v>61</v>
      </c>
    </row>
    <row r="41" spans="1:15" x14ac:dyDescent="0.2">
      <c r="C41" s="83" t="s">
        <v>128</v>
      </c>
      <c r="D41" s="14"/>
      <c r="E41" s="14"/>
      <c r="F41" s="101">
        <v>55</v>
      </c>
      <c r="G41" s="101"/>
      <c r="H41" s="101"/>
      <c r="I41" s="101">
        <v>55</v>
      </c>
      <c r="J41" s="101"/>
      <c r="K41" s="101"/>
      <c r="L41" s="101">
        <v>55</v>
      </c>
      <c r="M41" s="101"/>
      <c r="N41" s="101"/>
      <c r="O41" s="101">
        <v>55</v>
      </c>
    </row>
    <row r="42" spans="1:15" x14ac:dyDescent="0.2">
      <c r="C42" s="83" t="s">
        <v>140</v>
      </c>
      <c r="D42" s="14"/>
      <c r="E42" s="14"/>
      <c r="F42" s="102" t="e">
        <f>+(F25/F26)</f>
        <v>#DIV/0!</v>
      </c>
      <c r="G42" s="14"/>
      <c r="H42" s="14"/>
      <c r="I42" s="102" t="e">
        <f>+(I25/I26)</f>
        <v>#DIV/0!</v>
      </c>
      <c r="J42" s="14"/>
      <c r="K42" s="14"/>
      <c r="L42" s="102" t="e">
        <f>+(L25/L26)</f>
        <v>#DIV/0!</v>
      </c>
      <c r="M42" s="14"/>
      <c r="N42" s="14"/>
      <c r="O42" s="102" t="e">
        <f>+(O25/O26)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1">
        <v>61</v>
      </c>
    </row>
    <row r="47" spans="1:15" x14ac:dyDescent="0.2">
      <c r="A47" s="14" t="s">
        <v>144</v>
      </c>
      <c r="B47" s="101">
        <v>55</v>
      </c>
    </row>
    <row r="48" spans="1:15" x14ac:dyDescent="0.2">
      <c r="A48" s="14" t="s">
        <v>145</v>
      </c>
      <c r="B48" s="103" t="e">
        <f>+AVERAGE(F42,I42,L42)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481</v>
      </c>
      <c r="C6" s="20"/>
    </row>
    <row r="7" spans="1:5" ht="28.5" x14ac:dyDescent="0.2">
      <c r="A7" s="15" t="s">
        <v>118</v>
      </c>
      <c r="B7" s="85" t="s">
        <v>482</v>
      </c>
      <c r="C7" s="20"/>
    </row>
    <row r="8" spans="1:5" ht="46.5" customHeight="1" x14ac:dyDescent="0.2">
      <c r="A8" s="15" t="s">
        <v>119</v>
      </c>
      <c r="B8" s="85" t="s">
        <v>483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456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427</v>
      </c>
      <c r="C15" s="20"/>
    </row>
    <row r="16" spans="1:5" x14ac:dyDescent="0.2">
      <c r="A16" s="15" t="s">
        <v>124</v>
      </c>
      <c r="B16" s="14" t="s">
        <v>96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28.5" x14ac:dyDescent="0.2">
      <c r="A25" s="65" t="s">
        <v>130</v>
      </c>
      <c r="B25" s="72" t="s">
        <v>485</v>
      </c>
      <c r="C25" s="72" t="s">
        <v>487</v>
      </c>
      <c r="D25" s="52"/>
      <c r="E25" s="89"/>
      <c r="F25" s="284">
        <v>16</v>
      </c>
      <c r="G25" s="90"/>
      <c r="H25" s="89"/>
      <c r="I25" s="284">
        <v>29</v>
      </c>
      <c r="J25" s="90"/>
      <c r="K25" s="89"/>
      <c r="L25" s="315"/>
      <c r="M25" s="90"/>
      <c r="N25" s="89"/>
      <c r="O25" s="199"/>
      <c r="P25" s="86" t="s">
        <v>489</v>
      </c>
    </row>
    <row r="26" spans="1:16" ht="29.25" thickBot="1" x14ac:dyDescent="0.25">
      <c r="A26" s="65" t="s">
        <v>131</v>
      </c>
      <c r="B26" s="72" t="s">
        <v>486</v>
      </c>
      <c r="C26" s="72" t="s">
        <v>490</v>
      </c>
      <c r="D26" s="52"/>
      <c r="E26" s="89"/>
      <c r="F26" s="71">
        <v>4</v>
      </c>
      <c r="G26" s="90"/>
      <c r="H26" s="89"/>
      <c r="I26" s="71">
        <v>4</v>
      </c>
      <c r="J26" s="90"/>
      <c r="K26" s="89"/>
      <c r="L26" s="316"/>
      <c r="M26" s="90"/>
      <c r="N26" s="89"/>
      <c r="O26" s="200"/>
      <c r="P26" s="86" t="s">
        <v>488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x14ac:dyDescent="0.2">
      <c r="A29" s="65" t="s">
        <v>152</v>
      </c>
      <c r="B29" s="70"/>
      <c r="C29" s="72"/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/>
      <c r="P29" s="23"/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370</v>
      </c>
    </row>
    <row r="35" spans="1:15" ht="28.5" x14ac:dyDescent="0.2">
      <c r="A35" s="14" t="s">
        <v>137</v>
      </c>
      <c r="B35" s="85" t="s">
        <v>436</v>
      </c>
      <c r="C35" s="85" t="s">
        <v>436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 t="s">
        <v>484</v>
      </c>
      <c r="G39" s="14"/>
      <c r="H39" s="14"/>
      <c r="I39" s="85" t="s">
        <v>484</v>
      </c>
      <c r="J39" s="14"/>
      <c r="K39" s="14"/>
      <c r="L39" s="85" t="s">
        <v>484</v>
      </c>
      <c r="M39" s="14"/>
      <c r="N39" s="14"/>
      <c r="O39" s="85" t="s">
        <v>484</v>
      </c>
    </row>
    <row r="40" spans="1:15" x14ac:dyDescent="0.2">
      <c r="C40" s="83" t="s">
        <v>139</v>
      </c>
      <c r="D40" s="14"/>
      <c r="E40" s="14"/>
      <c r="F40" s="101">
        <v>16</v>
      </c>
      <c r="G40" s="101"/>
      <c r="H40" s="101"/>
      <c r="I40" s="101">
        <v>16</v>
      </c>
      <c r="J40" s="101"/>
      <c r="K40" s="101"/>
      <c r="L40" s="101">
        <v>16</v>
      </c>
      <c r="M40" s="101"/>
      <c r="N40" s="101"/>
      <c r="O40" s="101">
        <v>16</v>
      </c>
    </row>
    <row r="41" spans="1:15" x14ac:dyDescent="0.2">
      <c r="C41" s="83" t="s">
        <v>128</v>
      </c>
      <c r="D41" s="14"/>
      <c r="E41" s="14"/>
      <c r="F41" s="101">
        <v>10</v>
      </c>
      <c r="G41" s="101"/>
      <c r="H41" s="101"/>
      <c r="I41" s="101">
        <v>10</v>
      </c>
      <c r="J41" s="101"/>
      <c r="K41" s="101"/>
      <c r="L41" s="101">
        <v>10</v>
      </c>
      <c r="M41" s="101"/>
      <c r="N41" s="101"/>
      <c r="O41" s="101">
        <v>10</v>
      </c>
    </row>
    <row r="42" spans="1:15" x14ac:dyDescent="0.2">
      <c r="C42" s="83" t="s">
        <v>140</v>
      </c>
      <c r="D42" s="14"/>
      <c r="E42" s="14"/>
      <c r="F42" s="283">
        <v>8</v>
      </c>
      <c r="G42" s="14"/>
      <c r="H42" s="14"/>
      <c r="I42" s="301">
        <f>+(I25/I26)</f>
        <v>7.25</v>
      </c>
      <c r="J42" s="14"/>
      <c r="K42" s="14"/>
      <c r="L42" s="102" t="e">
        <f>+(L25/L26)</f>
        <v>#DIV/0!</v>
      </c>
      <c r="M42" s="14"/>
      <c r="N42" s="14"/>
      <c r="O42" s="102" t="e">
        <f>+(O25/O26)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1">
        <v>16</v>
      </c>
    </row>
    <row r="47" spans="1:15" x14ac:dyDescent="0.2">
      <c r="A47" s="14" t="s">
        <v>144</v>
      </c>
      <c r="B47" s="101">
        <v>10</v>
      </c>
    </row>
    <row r="48" spans="1:15" x14ac:dyDescent="0.2">
      <c r="A48" s="14" t="s">
        <v>145</v>
      </c>
      <c r="B48" s="103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zoomScale="55" zoomScaleNormal="55" workbookViewId="0">
      <selection activeCell="O25" sqref="O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929</v>
      </c>
      <c r="C6" s="20"/>
    </row>
    <row r="7" spans="1:5" ht="42.75" x14ac:dyDescent="0.2">
      <c r="A7" s="15" t="s">
        <v>118</v>
      </c>
      <c r="B7" s="85" t="s">
        <v>931</v>
      </c>
      <c r="C7" s="20"/>
    </row>
    <row r="8" spans="1:5" ht="105" customHeight="1" x14ac:dyDescent="0.2">
      <c r="A8" s="15" t="s">
        <v>119</v>
      </c>
      <c r="B8" s="85" t="s">
        <v>932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178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186" customHeight="1" x14ac:dyDescent="0.2">
      <c r="A25" s="65" t="s">
        <v>130</v>
      </c>
      <c r="B25" s="72" t="s">
        <v>933</v>
      </c>
      <c r="C25" s="72" t="s">
        <v>934</v>
      </c>
      <c r="D25" s="52"/>
      <c r="E25" s="89"/>
      <c r="F25" s="42"/>
      <c r="G25" s="90"/>
      <c r="H25" s="42"/>
      <c r="I25" s="42"/>
      <c r="J25" s="90"/>
      <c r="K25" s="89"/>
      <c r="L25" s="42"/>
      <c r="M25" s="90"/>
      <c r="N25" s="89"/>
      <c r="O25" s="315"/>
      <c r="P25" s="86" t="s">
        <v>936</v>
      </c>
    </row>
    <row r="26" spans="1:16" ht="115.5" customHeight="1" thickBot="1" x14ac:dyDescent="0.25">
      <c r="A26" s="65" t="s">
        <v>131</v>
      </c>
      <c r="B26" s="72" t="s">
        <v>938</v>
      </c>
      <c r="C26" s="72" t="s">
        <v>935</v>
      </c>
      <c r="D26" s="52"/>
      <c r="E26" s="89"/>
      <c r="F26" s="92"/>
      <c r="G26" s="90"/>
      <c r="H26" s="42"/>
      <c r="I26" s="42"/>
      <c r="J26" s="90"/>
      <c r="K26" s="89"/>
      <c r="L26" s="92"/>
      <c r="M26" s="90"/>
      <c r="N26" s="89"/>
      <c r="O26" s="316"/>
      <c r="P26" s="86" t="s">
        <v>937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122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939</v>
      </c>
    </row>
    <row r="40" spans="1:15" x14ac:dyDescent="0.2">
      <c r="C40" s="83" t="s">
        <v>139</v>
      </c>
      <c r="D40" s="14"/>
      <c r="E40" s="14"/>
      <c r="F40" s="101"/>
      <c r="G40" s="101"/>
      <c r="H40" s="101"/>
      <c r="I40" s="88"/>
      <c r="J40" s="101"/>
      <c r="K40" s="101"/>
      <c r="L40" s="101"/>
      <c r="M40" s="101"/>
      <c r="N40" s="101"/>
      <c r="O40" s="88">
        <v>0.6</v>
      </c>
    </row>
    <row r="41" spans="1:15" x14ac:dyDescent="0.2">
      <c r="C41" s="83" t="s">
        <v>128</v>
      </c>
      <c r="D41" s="14"/>
      <c r="E41" s="14"/>
      <c r="F41" s="101"/>
      <c r="G41" s="101"/>
      <c r="H41" s="101"/>
      <c r="I41" s="88"/>
      <c r="J41" s="101"/>
      <c r="K41" s="101"/>
      <c r="L41" s="101"/>
      <c r="M41" s="101"/>
      <c r="N41" s="101"/>
      <c r="O41" s="88">
        <v>0.8</v>
      </c>
    </row>
    <row r="42" spans="1:15" x14ac:dyDescent="0.2">
      <c r="C42" s="83" t="s">
        <v>140</v>
      </c>
      <c r="D42" s="14"/>
      <c r="E42" s="14"/>
      <c r="F42" s="104"/>
      <c r="G42" s="14"/>
      <c r="H42" s="14"/>
      <c r="I42" s="97"/>
      <c r="J42" s="14"/>
      <c r="K42" s="14"/>
      <c r="L42" s="102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0.6</v>
      </c>
    </row>
    <row r="47" spans="1:15" x14ac:dyDescent="0.2">
      <c r="A47" s="14" t="s">
        <v>144</v>
      </c>
      <c r="B47" s="88">
        <v>0.8</v>
      </c>
    </row>
    <row r="48" spans="1:15" x14ac:dyDescent="0.2">
      <c r="A48" s="14" t="s">
        <v>145</v>
      </c>
      <c r="B48" s="9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14" t="s">
        <v>277</v>
      </c>
      <c r="C51" s="14" t="s">
        <v>502</v>
      </c>
      <c r="D51" s="108">
        <v>43720</v>
      </c>
      <c r="E51" s="85" t="s">
        <v>958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14" t="s">
        <v>503</v>
      </c>
      <c r="C52" s="14" t="s">
        <v>503</v>
      </c>
      <c r="D52" s="108">
        <v>43720</v>
      </c>
      <c r="E52" s="85" t="s">
        <v>958</v>
      </c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zoomScale="70" zoomScaleNormal="70" workbookViewId="0">
      <selection activeCell="I25" sqref="I25:I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491</v>
      </c>
      <c r="C6" s="20"/>
    </row>
    <row r="7" spans="1:5" ht="57" x14ac:dyDescent="0.2">
      <c r="A7" s="15" t="s">
        <v>118</v>
      </c>
      <c r="B7" s="85" t="s">
        <v>492</v>
      </c>
      <c r="C7" s="20"/>
    </row>
    <row r="8" spans="1:5" ht="46.5" customHeight="1" x14ac:dyDescent="0.2">
      <c r="A8" s="15" t="s">
        <v>119</v>
      </c>
      <c r="B8" s="85" t="s">
        <v>493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497</v>
      </c>
      <c r="C25" s="72" t="s">
        <v>499</v>
      </c>
      <c r="D25" s="52"/>
      <c r="E25" s="89"/>
      <c r="F25" s="42"/>
      <c r="G25" s="90"/>
      <c r="H25" s="89"/>
      <c r="I25" s="279"/>
      <c r="J25" s="90"/>
      <c r="K25" s="89"/>
      <c r="L25" s="42"/>
      <c r="M25" s="90"/>
      <c r="N25" s="89"/>
      <c r="O25" s="93"/>
      <c r="P25" s="86" t="s">
        <v>501</v>
      </c>
    </row>
    <row r="26" spans="1:16" ht="75.75" customHeight="1" thickBot="1" x14ac:dyDescent="0.25">
      <c r="A26" s="65" t="s">
        <v>131</v>
      </c>
      <c r="B26" s="72" t="s">
        <v>498</v>
      </c>
      <c r="C26" s="72" t="s">
        <v>500</v>
      </c>
      <c r="D26" s="52"/>
      <c r="E26" s="89"/>
      <c r="F26" s="92"/>
      <c r="G26" s="90"/>
      <c r="H26" s="89"/>
      <c r="I26" s="278"/>
      <c r="J26" s="90"/>
      <c r="K26" s="89"/>
      <c r="L26" s="92"/>
      <c r="M26" s="90"/>
      <c r="N26" s="89"/>
      <c r="O26" s="94"/>
      <c r="P26" s="86" t="s">
        <v>501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496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495</v>
      </c>
      <c r="J39" s="14"/>
      <c r="K39" s="14"/>
      <c r="L39" s="85"/>
      <c r="M39" s="14"/>
      <c r="N39" s="14"/>
      <c r="O39" s="85" t="s">
        <v>495</v>
      </c>
    </row>
    <row r="40" spans="1:15" x14ac:dyDescent="0.2">
      <c r="C40" s="83" t="s">
        <v>139</v>
      </c>
      <c r="D40" s="14"/>
      <c r="E40" s="14"/>
      <c r="F40" s="101"/>
      <c r="G40" s="101"/>
      <c r="H40" s="101"/>
      <c r="I40" s="88">
        <v>0.5</v>
      </c>
      <c r="J40" s="101"/>
      <c r="K40" s="101"/>
      <c r="L40" s="101"/>
      <c r="M40" s="101"/>
      <c r="N40" s="101"/>
      <c r="O40" s="88">
        <v>0.5</v>
      </c>
    </row>
    <row r="41" spans="1:15" x14ac:dyDescent="0.2">
      <c r="C41" s="83" t="s">
        <v>128</v>
      </c>
      <c r="D41" s="14"/>
      <c r="E41" s="14"/>
      <c r="F41" s="101"/>
      <c r="G41" s="101"/>
      <c r="H41" s="101"/>
      <c r="I41" s="88">
        <v>0.8</v>
      </c>
      <c r="J41" s="101"/>
      <c r="K41" s="101"/>
      <c r="L41" s="101"/>
      <c r="M41" s="101"/>
      <c r="N41" s="101"/>
      <c r="O41" s="88">
        <v>0.8</v>
      </c>
    </row>
    <row r="42" spans="1:15" x14ac:dyDescent="0.2">
      <c r="C42" s="83" t="s">
        <v>140</v>
      </c>
      <c r="D42" s="14"/>
      <c r="E42" s="14"/>
      <c r="F42" s="104"/>
      <c r="G42" s="14"/>
      <c r="H42" s="14"/>
      <c r="I42" s="97" t="e">
        <f>+(I25/I26)*I29%</f>
        <v>#DIV/0!</v>
      </c>
      <c r="J42" s="14"/>
      <c r="K42" s="14"/>
      <c r="L42" s="102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0.5</v>
      </c>
    </row>
    <row r="47" spans="1:15" x14ac:dyDescent="0.2">
      <c r="A47" s="14" t="s">
        <v>144</v>
      </c>
      <c r="B47" s="88">
        <v>0.8</v>
      </c>
    </row>
    <row r="48" spans="1:15" x14ac:dyDescent="0.2">
      <c r="A48" s="14" t="s">
        <v>145</v>
      </c>
      <c r="B48" s="97" t="e">
        <f>+AVERAGE(I42,O42)</f>
        <v>#DIV/0!</v>
      </c>
    </row>
    <row r="50" spans="1:13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</sheetData>
  <mergeCells count="3">
    <mergeCell ref="C1:C4"/>
    <mergeCell ref="D22:O22"/>
    <mergeCell ref="D36:O36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topLeftCell="A7"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504</v>
      </c>
      <c r="C6" s="20"/>
    </row>
    <row r="7" spans="1:5" ht="42.75" x14ac:dyDescent="0.2">
      <c r="A7" s="15" t="s">
        <v>118</v>
      </c>
      <c r="B7" s="85" t="s">
        <v>505</v>
      </c>
      <c r="C7" s="20"/>
    </row>
    <row r="8" spans="1:5" ht="46.5" customHeight="1" x14ac:dyDescent="0.2">
      <c r="A8" s="15" t="s">
        <v>119</v>
      </c>
      <c r="B8" s="85" t="s">
        <v>506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thickBot="1" x14ac:dyDescent="0.25">
      <c r="A25" s="65" t="s">
        <v>130</v>
      </c>
      <c r="B25" s="72" t="s">
        <v>508</v>
      </c>
      <c r="C25" s="72" t="s">
        <v>509</v>
      </c>
      <c r="D25" s="52"/>
      <c r="E25" s="89"/>
      <c r="F25" s="42"/>
      <c r="G25" s="90"/>
      <c r="H25" s="89"/>
      <c r="I25" s="339" t="s">
        <v>1031</v>
      </c>
      <c r="J25" s="90"/>
      <c r="K25" s="89"/>
      <c r="L25" s="42"/>
      <c r="M25" s="90"/>
      <c r="N25" s="89"/>
      <c r="O25" s="315"/>
      <c r="P25" s="86" t="s">
        <v>510</v>
      </c>
    </row>
    <row r="26" spans="1:16" ht="75.75" customHeight="1" thickBot="1" x14ac:dyDescent="0.25">
      <c r="A26" s="65" t="s">
        <v>131</v>
      </c>
      <c r="B26" s="72" t="s">
        <v>510</v>
      </c>
      <c r="C26" s="72" t="s">
        <v>511</v>
      </c>
      <c r="D26" s="52"/>
      <c r="E26" s="89"/>
      <c r="F26" s="92"/>
      <c r="G26" s="90"/>
      <c r="H26" s="89"/>
      <c r="I26" s="339" t="s">
        <v>1031</v>
      </c>
      <c r="J26" s="90"/>
      <c r="K26" s="89"/>
      <c r="L26" s="92"/>
      <c r="M26" s="90"/>
      <c r="N26" s="89"/>
      <c r="O26" s="316"/>
      <c r="P26" s="86" t="s">
        <v>510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99.75" x14ac:dyDescent="0.2">
      <c r="C39" s="83" t="s">
        <v>129</v>
      </c>
      <c r="D39" s="14"/>
      <c r="E39" s="14"/>
      <c r="F39" s="85"/>
      <c r="G39" s="14"/>
      <c r="H39" s="14"/>
      <c r="I39" s="85" t="s">
        <v>507</v>
      </c>
      <c r="J39" s="14"/>
      <c r="K39" s="14"/>
      <c r="L39" s="85"/>
      <c r="M39" s="14"/>
      <c r="N39" s="14"/>
      <c r="O39" s="85" t="s">
        <v>507</v>
      </c>
    </row>
    <row r="40" spans="1:15" x14ac:dyDescent="0.2">
      <c r="C40" s="83" t="s">
        <v>139</v>
      </c>
      <c r="D40" s="14"/>
      <c r="E40" s="14"/>
      <c r="F40" s="101"/>
      <c r="G40" s="101"/>
      <c r="H40" s="101"/>
      <c r="I40" s="88">
        <v>0.8</v>
      </c>
      <c r="J40" s="101"/>
      <c r="K40" s="101"/>
      <c r="L40" s="101"/>
      <c r="M40" s="101"/>
      <c r="N40" s="101"/>
      <c r="O40" s="88">
        <v>0.8</v>
      </c>
    </row>
    <row r="41" spans="1:15" x14ac:dyDescent="0.2">
      <c r="C41" s="83" t="s">
        <v>128</v>
      </c>
      <c r="D41" s="14"/>
      <c r="E41" s="14"/>
      <c r="F41" s="101"/>
      <c r="G41" s="101"/>
      <c r="H41" s="101"/>
      <c r="I41" s="88">
        <v>1</v>
      </c>
      <c r="J41" s="101"/>
      <c r="K41" s="101"/>
      <c r="L41" s="101"/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104"/>
      <c r="G42" s="14"/>
      <c r="H42" s="14"/>
      <c r="I42" s="97" t="e">
        <f>+(I25/I26)*I29%</f>
        <v>#VALUE!</v>
      </c>
      <c r="J42" s="14"/>
      <c r="K42" s="14"/>
      <c r="L42" s="102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+AVERAGE(I42,O42)</f>
        <v>#VALUE!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zoomScale="55" zoomScaleNormal="55" workbookViewId="0">
      <selection activeCell="I25" sqref="I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512</v>
      </c>
      <c r="C6" s="20"/>
    </row>
    <row r="7" spans="1:5" ht="42.75" x14ac:dyDescent="0.2">
      <c r="A7" s="15" t="s">
        <v>118</v>
      </c>
      <c r="B7" s="85" t="s">
        <v>514</v>
      </c>
      <c r="C7" s="20"/>
    </row>
    <row r="8" spans="1:5" ht="46.5" customHeight="1" x14ac:dyDescent="0.2">
      <c r="A8" s="15" t="s">
        <v>119</v>
      </c>
      <c r="B8" s="85" t="s">
        <v>513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518</v>
      </c>
      <c r="C25" s="72" t="s">
        <v>517</v>
      </c>
      <c r="D25" s="52"/>
      <c r="E25" s="89"/>
      <c r="F25" s="42"/>
      <c r="G25" s="90"/>
      <c r="H25" s="89"/>
      <c r="I25" s="89"/>
      <c r="J25" s="89"/>
      <c r="K25" s="89"/>
      <c r="L25" s="42"/>
      <c r="M25" s="90"/>
      <c r="N25" s="89"/>
      <c r="O25" s="93"/>
      <c r="P25" s="86" t="s">
        <v>515</v>
      </c>
    </row>
    <row r="26" spans="1:16" ht="75.75" customHeight="1" thickBot="1" x14ac:dyDescent="0.25">
      <c r="A26" s="65" t="s">
        <v>131</v>
      </c>
      <c r="B26" s="105" t="s">
        <v>515</v>
      </c>
      <c r="C26" s="72" t="s">
        <v>519</v>
      </c>
      <c r="D26" s="52"/>
      <c r="E26" s="89"/>
      <c r="F26" s="92"/>
      <c r="G26" s="90"/>
      <c r="H26" s="89"/>
      <c r="I26" s="89"/>
      <c r="J26" s="89"/>
      <c r="K26" s="89"/>
      <c r="L26" s="92"/>
      <c r="M26" s="90"/>
      <c r="N26" s="89"/>
      <c r="O26" s="94"/>
      <c r="P26" s="86" t="s">
        <v>515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516</v>
      </c>
    </row>
    <row r="40" spans="1:15" x14ac:dyDescent="0.2">
      <c r="C40" s="83" t="s">
        <v>139</v>
      </c>
      <c r="D40" s="14"/>
      <c r="E40" s="14"/>
      <c r="F40" s="101"/>
      <c r="G40" s="101"/>
      <c r="H40" s="101"/>
      <c r="I40" s="101"/>
      <c r="J40" s="101"/>
      <c r="K40" s="101"/>
      <c r="L40" s="101"/>
      <c r="M40" s="101"/>
      <c r="N40" s="101"/>
      <c r="O40" s="88">
        <v>0.8</v>
      </c>
    </row>
    <row r="41" spans="1:15" x14ac:dyDescent="0.2">
      <c r="C41" s="83" t="s">
        <v>128</v>
      </c>
      <c r="D41" s="14"/>
      <c r="E41" s="14"/>
      <c r="F41" s="101"/>
      <c r="G41" s="101"/>
      <c r="H41" s="101"/>
      <c r="I41" s="101"/>
      <c r="J41" s="101"/>
      <c r="K41" s="101"/>
      <c r="L41" s="101"/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104"/>
      <c r="G42" s="14"/>
      <c r="H42" s="14"/>
      <c r="I42" s="97"/>
      <c r="J42" s="14"/>
      <c r="K42" s="14"/>
      <c r="L42" s="102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+AVERAGE(O42)</f>
        <v>#DIV/0!</v>
      </c>
    </row>
    <row r="50" spans="1:13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</sheetData>
  <mergeCells count="3">
    <mergeCell ref="C1:C4"/>
    <mergeCell ref="D22:O22"/>
    <mergeCell ref="D36:O36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1016</v>
      </c>
      <c r="C6" s="20"/>
    </row>
    <row r="7" spans="1:5" ht="42.75" x14ac:dyDescent="0.2">
      <c r="A7" s="15" t="s">
        <v>118</v>
      </c>
      <c r="B7" s="85" t="s">
        <v>1017</v>
      </c>
      <c r="C7" s="20"/>
    </row>
    <row r="8" spans="1:5" ht="142.5" x14ac:dyDescent="0.2">
      <c r="A8" s="15" t="s">
        <v>119</v>
      </c>
      <c r="B8" s="85" t="s">
        <v>1018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123.75" customHeight="1" x14ac:dyDescent="0.2">
      <c r="A25" s="65" t="s">
        <v>130</v>
      </c>
      <c r="B25" s="72" t="s">
        <v>1019</v>
      </c>
      <c r="C25" s="72" t="s">
        <v>1020</v>
      </c>
      <c r="D25" s="52"/>
      <c r="E25" s="89"/>
      <c r="F25" s="42"/>
      <c r="G25" s="90"/>
      <c r="H25" s="89"/>
      <c r="I25" s="89"/>
      <c r="J25" s="89"/>
      <c r="K25" s="89"/>
      <c r="L25" s="42"/>
      <c r="M25" s="90"/>
      <c r="N25" s="89"/>
      <c r="O25" s="315"/>
      <c r="P25" s="86" t="s">
        <v>515</v>
      </c>
    </row>
    <row r="26" spans="1:16" ht="75.75" customHeight="1" thickBot="1" x14ac:dyDescent="0.25">
      <c r="A26" s="65" t="s">
        <v>131</v>
      </c>
      <c r="B26" s="105" t="s">
        <v>515</v>
      </c>
      <c r="C26" s="72" t="s">
        <v>519</v>
      </c>
      <c r="D26" s="52"/>
      <c r="E26" s="89"/>
      <c r="F26" s="92"/>
      <c r="G26" s="90"/>
      <c r="H26" s="89"/>
      <c r="I26" s="89"/>
      <c r="J26" s="89"/>
      <c r="K26" s="89"/>
      <c r="L26" s="92"/>
      <c r="M26" s="90"/>
      <c r="N26" s="89"/>
      <c r="O26" s="316"/>
      <c r="P26" s="86" t="s">
        <v>515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03.5" customHeight="1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1021</v>
      </c>
    </row>
    <row r="40" spans="1:15" x14ac:dyDescent="0.2">
      <c r="C40" s="83" t="s">
        <v>139</v>
      </c>
      <c r="D40" s="14"/>
      <c r="E40" s="14"/>
      <c r="F40" s="101"/>
      <c r="G40" s="101"/>
      <c r="H40" s="101"/>
      <c r="I40" s="101"/>
      <c r="J40" s="101"/>
      <c r="K40" s="101"/>
      <c r="L40" s="101"/>
      <c r="M40" s="101"/>
      <c r="N40" s="101"/>
      <c r="O40" s="88">
        <v>0.8</v>
      </c>
    </row>
    <row r="41" spans="1:15" x14ac:dyDescent="0.2">
      <c r="C41" s="83" t="s">
        <v>128</v>
      </c>
      <c r="D41" s="14"/>
      <c r="E41" s="14"/>
      <c r="F41" s="101"/>
      <c r="G41" s="101"/>
      <c r="H41" s="101"/>
      <c r="I41" s="101"/>
      <c r="J41" s="101"/>
      <c r="K41" s="101"/>
      <c r="L41" s="101"/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104"/>
      <c r="G42" s="14"/>
      <c r="H42" s="14"/>
      <c r="I42" s="197"/>
      <c r="J42" s="14"/>
      <c r="K42" s="14"/>
      <c r="L42" s="102"/>
      <c r="M42" s="14"/>
      <c r="N42" s="14"/>
      <c r="O42" s="1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19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zoomScale="55" zoomScaleNormal="5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949</v>
      </c>
      <c r="C6" s="20"/>
    </row>
    <row r="7" spans="1:5" ht="28.5" x14ac:dyDescent="0.2">
      <c r="A7" s="15" t="s">
        <v>118</v>
      </c>
      <c r="B7" s="85" t="s">
        <v>950</v>
      </c>
      <c r="C7" s="20"/>
    </row>
    <row r="8" spans="1:5" ht="46.5" customHeight="1" x14ac:dyDescent="0.2">
      <c r="A8" s="15" t="s">
        <v>119</v>
      </c>
      <c r="B8" s="85" t="s">
        <v>951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950</v>
      </c>
      <c r="C25" s="72" t="s">
        <v>952</v>
      </c>
      <c r="D25" s="52"/>
      <c r="E25" s="89"/>
      <c r="F25" s="284">
        <v>7</v>
      </c>
      <c r="G25" s="90"/>
      <c r="H25" s="89"/>
      <c r="I25" s="341" t="s">
        <v>1031</v>
      </c>
      <c r="J25" s="106"/>
      <c r="K25" s="89"/>
      <c r="L25" s="315"/>
      <c r="M25" s="90"/>
      <c r="N25" s="89"/>
      <c r="O25" s="249"/>
      <c r="P25" s="86" t="s">
        <v>953</v>
      </c>
    </row>
    <row r="26" spans="1:16" ht="75.75" customHeight="1" thickBot="1" x14ac:dyDescent="0.25">
      <c r="A26" s="65" t="s">
        <v>131</v>
      </c>
      <c r="B26" s="72" t="s">
        <v>954</v>
      </c>
      <c r="C26" s="72" t="s">
        <v>955</v>
      </c>
      <c r="D26" s="52"/>
      <c r="E26" s="89"/>
      <c r="F26" s="287">
        <v>9</v>
      </c>
      <c r="G26" s="90"/>
      <c r="H26" s="89"/>
      <c r="I26" s="342" t="s">
        <v>1031</v>
      </c>
      <c r="J26" s="106"/>
      <c r="K26" s="89"/>
      <c r="L26" s="340"/>
      <c r="M26" s="90"/>
      <c r="N26" s="89"/>
      <c r="O26" s="250"/>
      <c r="P26" s="86" t="s">
        <v>956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 t="s">
        <v>957</v>
      </c>
      <c r="G39" s="14"/>
      <c r="H39" s="14"/>
      <c r="I39" s="85" t="s">
        <v>957</v>
      </c>
      <c r="J39" s="14"/>
      <c r="K39" s="14"/>
      <c r="L39" s="85" t="s">
        <v>957</v>
      </c>
      <c r="M39" s="14"/>
      <c r="N39" s="14"/>
      <c r="O39" s="85" t="s">
        <v>957</v>
      </c>
    </row>
    <row r="40" spans="1:15" x14ac:dyDescent="0.2">
      <c r="C40" s="83" t="s">
        <v>139</v>
      </c>
      <c r="D40" s="14"/>
      <c r="E40" s="14"/>
      <c r="F40" s="88">
        <v>0.8</v>
      </c>
      <c r="G40" s="101"/>
      <c r="H40" s="101"/>
      <c r="I40" s="88">
        <v>0.8</v>
      </c>
      <c r="J40" s="101"/>
      <c r="K40" s="101"/>
      <c r="L40" s="88">
        <v>0.8</v>
      </c>
      <c r="M40" s="101"/>
      <c r="N40" s="101"/>
      <c r="O40" s="88">
        <v>0.8</v>
      </c>
    </row>
    <row r="41" spans="1:15" x14ac:dyDescent="0.2">
      <c r="C41" s="83" t="s">
        <v>128</v>
      </c>
      <c r="D41" s="14"/>
      <c r="E41" s="14"/>
      <c r="F41" s="88">
        <v>1</v>
      </c>
      <c r="G41" s="101"/>
      <c r="H41" s="101"/>
      <c r="I41" s="88">
        <v>1</v>
      </c>
      <c r="J41" s="101"/>
      <c r="K41" s="101"/>
      <c r="L41" s="88">
        <v>1</v>
      </c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277">
        <f>+(F25/F26)*F29%</f>
        <v>0.77777777777777779</v>
      </c>
      <c r="G42" s="14"/>
      <c r="H42" s="14"/>
      <c r="I42" s="97" t="e">
        <f>+(I25/I26)*I29%</f>
        <v>#VALUE!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+AVERAGE(F42,I42,L42,O42)</f>
        <v>#VALUE!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14" t="s">
        <v>277</v>
      </c>
      <c r="C51" s="14" t="s">
        <v>502</v>
      </c>
      <c r="D51" s="108">
        <v>43721</v>
      </c>
      <c r="E51" s="85" t="s">
        <v>958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14" t="s">
        <v>503</v>
      </c>
      <c r="C52" s="14" t="s">
        <v>503</v>
      </c>
      <c r="D52" s="108">
        <v>43721</v>
      </c>
      <c r="E52" s="85" t="s">
        <v>958</v>
      </c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11"/>
  <sheetViews>
    <sheetView zoomScale="65" zoomScaleNormal="65" workbookViewId="0">
      <pane ySplit="8" topLeftCell="A80" activePane="bottomLeft" state="frozen"/>
      <selection pane="bottomLeft" activeCell="A7" sqref="A7:N7"/>
    </sheetView>
  </sheetViews>
  <sheetFormatPr baseColWidth="10" defaultRowHeight="15" x14ac:dyDescent="0.25"/>
  <cols>
    <col min="1" max="1" width="25.7109375" customWidth="1"/>
    <col min="2" max="2" width="43.28515625" customWidth="1"/>
    <col min="3" max="3" width="24.42578125" customWidth="1"/>
    <col min="4" max="4" width="16" customWidth="1"/>
    <col min="5" max="5" width="21.85546875" customWidth="1"/>
    <col min="6" max="7" width="20.140625" customWidth="1"/>
    <col min="8" max="8" width="20.140625" style="1" customWidth="1"/>
    <col min="9" max="9" width="19.42578125" customWidth="1"/>
    <col min="10" max="15" width="13" customWidth="1"/>
    <col min="16" max="16" width="16.42578125" customWidth="1"/>
    <col min="17" max="17" width="31.42578125" customWidth="1"/>
    <col min="18" max="19" width="16.42578125" customWidth="1"/>
    <col min="20" max="20" width="29" customWidth="1"/>
    <col min="21" max="22" width="16.42578125" customWidth="1"/>
    <col min="23" max="23" width="26" customWidth="1"/>
    <col min="24" max="25" width="16.42578125" customWidth="1"/>
    <col min="26" max="26" width="27.7109375" customWidth="1"/>
    <col min="27" max="27" width="18.85546875" customWidth="1"/>
    <col min="28" max="28" width="17.85546875" customWidth="1"/>
    <col min="31" max="31" width="12.28515625" customWidth="1"/>
    <col min="32" max="32" width="12" customWidth="1"/>
    <col min="33" max="33" width="11.85546875" style="1" customWidth="1"/>
    <col min="34" max="34" width="14.42578125" customWidth="1"/>
    <col min="35" max="35" width="14.5703125" customWidth="1"/>
    <col min="36" max="36" width="20.5703125" customWidth="1"/>
    <col min="37" max="38" width="14.5703125" customWidth="1"/>
    <col min="39" max="39" width="19.5703125" customWidth="1"/>
    <col min="40" max="42" width="14.5703125" customWidth="1"/>
    <col min="43" max="54" width="21.28515625" style="1" customWidth="1"/>
    <col min="55" max="66" width="24.140625" style="1" customWidth="1"/>
    <col min="67" max="67" width="25.140625" style="1" customWidth="1"/>
    <col min="68" max="68" width="25.85546875" style="1" customWidth="1"/>
    <col min="69" max="69" width="25.140625" style="1" customWidth="1"/>
    <col min="70" max="70" width="25.85546875" style="1" customWidth="1"/>
    <col min="71" max="71" width="25.140625" style="1" customWidth="1"/>
    <col min="72" max="72" width="25.85546875" style="1" customWidth="1"/>
    <col min="73" max="73" width="25.140625" style="1" customWidth="1"/>
    <col min="74" max="74" width="25.85546875" style="1" customWidth="1"/>
    <col min="75" max="75" width="25.140625" style="1" customWidth="1"/>
    <col min="76" max="76" width="25.85546875" style="1" customWidth="1"/>
    <col min="77" max="77" width="25.140625" style="1" customWidth="1"/>
    <col min="78" max="78" width="25.85546875" style="1" customWidth="1"/>
    <col min="79" max="79" width="20.140625" style="1" customWidth="1"/>
    <col min="80" max="80" width="20.140625" customWidth="1"/>
    <col min="81" max="81" width="24.7109375" customWidth="1"/>
    <col min="82" max="84" width="23.140625" style="1" customWidth="1"/>
    <col min="85" max="87" width="19" style="1" customWidth="1"/>
    <col min="88" max="88" width="17.85546875" style="1" customWidth="1"/>
    <col min="89" max="89" width="26.42578125" customWidth="1"/>
    <col min="90" max="90" width="39.28515625" customWidth="1"/>
  </cols>
  <sheetData>
    <row r="1" spans="1:90" x14ac:dyDescent="0.25">
      <c r="A1" s="9" t="s">
        <v>157</v>
      </c>
      <c r="B1" s="9" t="s">
        <v>185</v>
      </c>
      <c r="C1" s="356"/>
      <c r="E1" s="151" t="s">
        <v>877</v>
      </c>
    </row>
    <row r="2" spans="1:90" x14ac:dyDescent="0.25">
      <c r="A2" s="9" t="s">
        <v>156</v>
      </c>
      <c r="B2" s="9" t="s">
        <v>286</v>
      </c>
      <c r="C2" s="357"/>
    </row>
    <row r="3" spans="1:90" x14ac:dyDescent="0.25">
      <c r="A3" s="9" t="s">
        <v>155</v>
      </c>
      <c r="B3" s="9" t="s">
        <v>287</v>
      </c>
      <c r="C3" s="357"/>
    </row>
    <row r="4" spans="1:90" x14ac:dyDescent="0.25">
      <c r="A4" s="9" t="s">
        <v>154</v>
      </c>
      <c r="B4" s="10">
        <v>43691</v>
      </c>
      <c r="C4" s="358"/>
    </row>
    <row r="5" spans="1:90" ht="15.75" thickBot="1" x14ac:dyDescent="0.3">
      <c r="A5" s="6"/>
      <c r="B5" s="11"/>
      <c r="C5" s="64"/>
      <c r="D5" s="6"/>
    </row>
    <row r="6" spans="1:90" s="140" customFormat="1" ht="15.75" thickBot="1" x14ac:dyDescent="0.3">
      <c r="A6" s="138" t="s">
        <v>71</v>
      </c>
      <c r="B6" s="139">
        <v>2020</v>
      </c>
      <c r="C6" s="135" t="s">
        <v>818</v>
      </c>
      <c r="D6" s="135"/>
      <c r="E6" s="135"/>
      <c r="F6" s="136"/>
      <c r="G6" s="136"/>
      <c r="H6" s="137"/>
      <c r="I6" s="136"/>
      <c r="J6" s="136"/>
      <c r="K6" s="136" t="s">
        <v>819</v>
      </c>
      <c r="L6" s="136" t="s">
        <v>820</v>
      </c>
      <c r="M6" s="136" t="s">
        <v>821</v>
      </c>
      <c r="N6" s="136" t="s">
        <v>822</v>
      </c>
      <c r="O6" s="136"/>
      <c r="P6" s="136"/>
      <c r="Q6" s="136" t="s">
        <v>823</v>
      </c>
      <c r="R6" s="136"/>
      <c r="S6" s="136"/>
      <c r="T6" s="136" t="s">
        <v>824</v>
      </c>
      <c r="U6" s="136"/>
      <c r="V6" s="136"/>
      <c r="W6" s="136" t="s">
        <v>825</v>
      </c>
      <c r="X6" s="136"/>
      <c r="Y6" s="136"/>
      <c r="Z6" s="136" t="s">
        <v>826</v>
      </c>
      <c r="AA6" s="136" t="s">
        <v>827</v>
      </c>
      <c r="AB6" s="136" t="s">
        <v>828</v>
      </c>
      <c r="AC6" s="136" t="s">
        <v>829</v>
      </c>
      <c r="AD6" s="136"/>
      <c r="AE6" s="136" t="s">
        <v>830</v>
      </c>
      <c r="AF6" s="136"/>
      <c r="AG6" s="137" t="s">
        <v>831</v>
      </c>
      <c r="AH6" s="136"/>
      <c r="AI6" s="136"/>
      <c r="AJ6" s="136" t="s">
        <v>832</v>
      </c>
      <c r="AK6" s="136"/>
      <c r="AL6" s="136" t="s">
        <v>833</v>
      </c>
      <c r="AM6" s="136" t="s">
        <v>834</v>
      </c>
      <c r="AN6" s="136" t="s">
        <v>835</v>
      </c>
      <c r="AO6" s="136" t="s">
        <v>836</v>
      </c>
      <c r="AP6" s="136" t="s">
        <v>837</v>
      </c>
      <c r="AQ6" s="137"/>
      <c r="AR6" s="137"/>
      <c r="AS6" s="137" t="s">
        <v>838</v>
      </c>
      <c r="AT6" s="137"/>
      <c r="AU6" s="137"/>
      <c r="AV6" s="137" t="s">
        <v>839</v>
      </c>
      <c r="AW6" s="137"/>
      <c r="AX6" s="137"/>
      <c r="AY6" s="137" t="s">
        <v>840</v>
      </c>
      <c r="AZ6" s="137"/>
      <c r="BA6" s="137"/>
      <c r="BB6" s="137" t="s">
        <v>841</v>
      </c>
      <c r="BC6" s="137"/>
      <c r="BD6" s="137"/>
      <c r="BE6" s="137" t="s">
        <v>842</v>
      </c>
      <c r="BF6" s="137"/>
      <c r="BG6" s="137"/>
      <c r="BH6" s="137" t="s">
        <v>843</v>
      </c>
      <c r="BI6" s="137"/>
      <c r="BJ6" s="137"/>
      <c r="BK6" s="137" t="s">
        <v>844</v>
      </c>
      <c r="BL6" s="137"/>
      <c r="BM6" s="137"/>
      <c r="BN6" s="137" t="s">
        <v>845</v>
      </c>
      <c r="BO6" s="137"/>
      <c r="BP6" s="137"/>
      <c r="BQ6" s="137" t="s">
        <v>846</v>
      </c>
      <c r="BR6" s="137"/>
      <c r="BS6" s="137"/>
      <c r="BT6" s="137" t="s">
        <v>847</v>
      </c>
      <c r="BU6" s="137"/>
      <c r="BV6" s="137"/>
      <c r="BW6" s="137" t="s">
        <v>848</v>
      </c>
      <c r="BX6" s="137"/>
      <c r="BY6" s="137"/>
      <c r="BZ6" s="137" t="s">
        <v>849</v>
      </c>
      <c r="CA6" s="137" t="s">
        <v>850</v>
      </c>
      <c r="CB6" s="137" t="s">
        <v>851</v>
      </c>
      <c r="CC6" s="137" t="s">
        <v>852</v>
      </c>
      <c r="CD6" s="137" t="s">
        <v>853</v>
      </c>
      <c r="CE6" s="137" t="s">
        <v>815</v>
      </c>
      <c r="CF6" s="137" t="s">
        <v>814</v>
      </c>
      <c r="CG6" s="137" t="s">
        <v>815</v>
      </c>
      <c r="CH6" s="137" t="s">
        <v>816</v>
      </c>
      <c r="CI6" s="137" t="s">
        <v>817</v>
      </c>
      <c r="CJ6" s="137"/>
      <c r="CK6" s="136"/>
      <c r="CL6" s="136"/>
    </row>
    <row r="7" spans="1:90" x14ac:dyDescent="0.25">
      <c r="A7" s="367" t="s">
        <v>37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9"/>
      <c r="O7" s="63"/>
      <c r="P7" s="63"/>
      <c r="Q7" s="63"/>
      <c r="R7" s="63"/>
      <c r="S7" s="63"/>
      <c r="T7" s="63"/>
      <c r="U7" s="363" t="s">
        <v>38</v>
      </c>
      <c r="V7" s="364"/>
      <c r="W7" s="364"/>
      <c r="X7" s="364"/>
      <c r="Y7" s="364"/>
      <c r="Z7" s="364"/>
      <c r="AA7" s="365"/>
      <c r="AB7" s="365"/>
      <c r="AC7" s="365"/>
      <c r="AD7" s="365"/>
      <c r="AE7" s="365"/>
      <c r="AF7" s="365"/>
      <c r="AG7" s="366"/>
      <c r="AH7" s="363" t="s">
        <v>39</v>
      </c>
      <c r="AI7" s="365"/>
      <c r="AJ7" s="365"/>
      <c r="AK7" s="365"/>
      <c r="AL7" s="365"/>
      <c r="AM7" s="365"/>
      <c r="AN7" s="365"/>
      <c r="AO7" s="366"/>
      <c r="AP7" s="366"/>
      <c r="AQ7" s="359" t="s">
        <v>176</v>
      </c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2"/>
      <c r="CA7" s="359" t="s">
        <v>175</v>
      </c>
      <c r="CB7" s="361"/>
      <c r="CC7" s="361"/>
      <c r="CD7" s="362"/>
      <c r="CE7" s="353" t="s">
        <v>159</v>
      </c>
      <c r="CF7" s="354"/>
      <c r="CG7" s="354"/>
      <c r="CH7" s="354"/>
      <c r="CI7" s="355"/>
      <c r="CJ7" s="353" t="s">
        <v>40</v>
      </c>
      <c r="CK7" s="354"/>
      <c r="CL7" s="355"/>
    </row>
    <row r="8" spans="1:90" s="2" customFormat="1" ht="30" x14ac:dyDescent="0.25">
      <c r="A8" s="24" t="s">
        <v>22</v>
      </c>
      <c r="B8" s="25" t="s">
        <v>21</v>
      </c>
      <c r="C8" s="25" t="s">
        <v>24</v>
      </c>
      <c r="D8" s="26" t="s">
        <v>20</v>
      </c>
      <c r="E8" s="25" t="s">
        <v>57</v>
      </c>
      <c r="F8" s="25" t="s">
        <v>27</v>
      </c>
      <c r="G8" s="27" t="s">
        <v>41</v>
      </c>
      <c r="H8" s="27" t="s">
        <v>3</v>
      </c>
      <c r="I8" s="25" t="s">
        <v>0</v>
      </c>
      <c r="J8" s="28" t="s">
        <v>23</v>
      </c>
      <c r="K8" s="29" t="s">
        <v>177</v>
      </c>
      <c r="L8" s="30" t="s">
        <v>178</v>
      </c>
      <c r="M8" s="31" t="s">
        <v>180</v>
      </c>
      <c r="N8" s="32" t="s">
        <v>179</v>
      </c>
      <c r="O8" s="74" t="s">
        <v>213</v>
      </c>
      <c r="P8" s="75" t="s">
        <v>214</v>
      </c>
      <c r="Q8" s="76" t="s">
        <v>215</v>
      </c>
      <c r="R8" s="76" t="s">
        <v>216</v>
      </c>
      <c r="S8" s="76" t="s">
        <v>217</v>
      </c>
      <c r="T8" s="74" t="s">
        <v>218</v>
      </c>
      <c r="U8" s="75" t="s">
        <v>219</v>
      </c>
      <c r="V8" s="76" t="s">
        <v>220</v>
      </c>
      <c r="W8" s="76" t="s">
        <v>221</v>
      </c>
      <c r="X8" s="76" t="s">
        <v>222</v>
      </c>
      <c r="Y8" s="76" t="s">
        <v>223</v>
      </c>
      <c r="Z8" s="76" t="s">
        <v>224</v>
      </c>
      <c r="AA8" s="26" t="s">
        <v>16</v>
      </c>
      <c r="AB8" s="26" t="s">
        <v>17</v>
      </c>
      <c r="AC8" s="26" t="s">
        <v>18</v>
      </c>
      <c r="AD8" s="26" t="s">
        <v>19</v>
      </c>
      <c r="AE8" s="26" t="s">
        <v>25</v>
      </c>
      <c r="AF8" s="26" t="s">
        <v>26</v>
      </c>
      <c r="AG8" s="27" t="s">
        <v>4</v>
      </c>
      <c r="AH8" s="35" t="s">
        <v>5</v>
      </c>
      <c r="AI8" s="36" t="s">
        <v>116</v>
      </c>
      <c r="AJ8" s="36" t="s">
        <v>117</v>
      </c>
      <c r="AK8" s="36" t="s">
        <v>173</v>
      </c>
      <c r="AL8" s="36" t="s">
        <v>174</v>
      </c>
      <c r="AM8" s="26" t="s">
        <v>32</v>
      </c>
      <c r="AN8" s="26" t="s">
        <v>33</v>
      </c>
      <c r="AO8" s="27" t="s">
        <v>34</v>
      </c>
      <c r="AP8" s="27" t="s">
        <v>151</v>
      </c>
      <c r="AQ8" s="78" t="s">
        <v>225</v>
      </c>
      <c r="AR8" s="79" t="s">
        <v>226</v>
      </c>
      <c r="AS8" s="79" t="s">
        <v>227</v>
      </c>
      <c r="AT8" s="79" t="s">
        <v>228</v>
      </c>
      <c r="AU8" s="78" t="s">
        <v>229</v>
      </c>
      <c r="AV8" s="79" t="s">
        <v>230</v>
      </c>
      <c r="AW8" s="79" t="s">
        <v>231</v>
      </c>
      <c r="AX8" s="79" t="s">
        <v>232</v>
      </c>
      <c r="AY8" s="78" t="s">
        <v>233</v>
      </c>
      <c r="AZ8" s="79" t="s">
        <v>234</v>
      </c>
      <c r="BA8" s="79" t="s">
        <v>235</v>
      </c>
      <c r="BB8" s="79" t="s">
        <v>236</v>
      </c>
      <c r="BC8" s="77" t="s">
        <v>237</v>
      </c>
      <c r="BD8" s="77" t="s">
        <v>238</v>
      </c>
      <c r="BE8" s="77" t="s">
        <v>239</v>
      </c>
      <c r="BF8" s="77" t="s">
        <v>240</v>
      </c>
      <c r="BG8" s="77" t="s">
        <v>241</v>
      </c>
      <c r="BH8" s="77" t="s">
        <v>242</v>
      </c>
      <c r="BI8" s="77" t="s">
        <v>243</v>
      </c>
      <c r="BJ8" s="77" t="s">
        <v>244</v>
      </c>
      <c r="BK8" s="77" t="s">
        <v>245</v>
      </c>
      <c r="BL8" s="77" t="s">
        <v>246</v>
      </c>
      <c r="BM8" s="77" t="s">
        <v>247</v>
      </c>
      <c r="BN8" s="77" t="s">
        <v>248</v>
      </c>
      <c r="BO8" s="80" t="s">
        <v>249</v>
      </c>
      <c r="BP8" s="80" t="s">
        <v>250</v>
      </c>
      <c r="BQ8" s="80" t="s">
        <v>251</v>
      </c>
      <c r="BR8" s="81" t="s">
        <v>252</v>
      </c>
      <c r="BS8" s="80" t="s">
        <v>253</v>
      </c>
      <c r="BT8" s="80" t="s">
        <v>254</v>
      </c>
      <c r="BU8" s="80" t="s">
        <v>255</v>
      </c>
      <c r="BV8" s="81" t="s">
        <v>256</v>
      </c>
      <c r="BW8" s="80" t="s">
        <v>257</v>
      </c>
      <c r="BX8" s="80" t="s">
        <v>258</v>
      </c>
      <c r="BY8" s="80" t="s">
        <v>259</v>
      </c>
      <c r="BZ8" s="81" t="s">
        <v>260</v>
      </c>
      <c r="CA8" s="35" t="s">
        <v>28</v>
      </c>
      <c r="CB8" s="38" t="s">
        <v>29</v>
      </c>
      <c r="CC8" s="25" t="s">
        <v>30</v>
      </c>
      <c r="CD8" s="37" t="s">
        <v>31</v>
      </c>
      <c r="CE8" s="33" t="s">
        <v>42</v>
      </c>
      <c r="CF8" s="34" t="s">
        <v>125</v>
      </c>
      <c r="CG8" s="36" t="s">
        <v>36</v>
      </c>
      <c r="CH8" s="37" t="s">
        <v>126</v>
      </c>
      <c r="CI8" s="39" t="s">
        <v>181</v>
      </c>
      <c r="CJ8" s="34" t="s">
        <v>35</v>
      </c>
      <c r="CK8" s="25" t="s">
        <v>1</v>
      </c>
      <c r="CL8" s="40" t="s">
        <v>2</v>
      </c>
    </row>
    <row r="9" spans="1:90" s="2" customFormat="1" ht="146.25" customHeight="1" x14ac:dyDescent="0.25">
      <c r="A9" s="12" t="str">
        <f>+'Ficha_IND-PCS-PI-001-0'!B6</f>
        <v>IND-PCS-PI-001-0</v>
      </c>
      <c r="B9" s="13" t="str">
        <f>+'Ficha_IND-PCS-PI-001-0'!B7</f>
        <v>Seguimiento a la ejecución del Plan Estratégico</v>
      </c>
      <c r="C9" s="13" t="str">
        <f>+'Ficha_IND-PCS-PI-001-0'!B8</f>
        <v xml:space="preserve">Determinar el avance de la ejecución del Plan Estratégico (cuatrienal) de la CNSC a partir del cumplimiento de las metas aprobadas por la Sala Plena. </v>
      </c>
      <c r="D9" s="12" t="s">
        <v>52</v>
      </c>
      <c r="E9" s="12" t="s">
        <v>47</v>
      </c>
      <c r="F9" s="12" t="s">
        <v>66</v>
      </c>
      <c r="G9" s="12" t="s">
        <v>44</v>
      </c>
      <c r="H9" s="41" t="s">
        <v>72</v>
      </c>
      <c r="I9" s="13" t="s">
        <v>77</v>
      </c>
      <c r="J9" s="12" t="s">
        <v>95</v>
      </c>
      <c r="K9" s="12" t="str">
        <f>+'Ficha_IND-PCS-PI-001-0'!B17</f>
        <v>No aplica</v>
      </c>
      <c r="L9" s="12" t="str">
        <f>+'Ficha_IND-PCS-PI-001-0'!B18</f>
        <v>No aplica</v>
      </c>
      <c r="M9" s="12" t="str">
        <f>+'Ficha_IND-PCS-PI-001-0'!B19</f>
        <v>No aplica</v>
      </c>
      <c r="N9" s="12" t="str">
        <f>+'Ficha_IND-PCS-PI-001-0'!B20</f>
        <v>No aplica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3" t="str">
        <f>+'Ficha_IND-PCS-PI-001-0'!O39</f>
        <v xml:space="preserve">(No. De metas cumplidas del Plan Estratégico Institucional / No. De metas formuladas en el Plan Estratégico Institucional) * 100  </v>
      </c>
      <c r="AA9" s="13" t="str">
        <f>+'Ficha_IND-PCS-PI-001-0'!B25</f>
        <v>Metas cumplidas del plan.</v>
      </c>
      <c r="AB9" s="13" t="str">
        <f>+'Ficha_IND-PCS-PI-001-0'!B26</f>
        <v>Metas del plan.</v>
      </c>
      <c r="AC9" s="12"/>
      <c r="AD9" s="12"/>
      <c r="AE9" s="12" t="str">
        <f>+'Ficha_IND-PCS-PI-001-0'!B29</f>
        <v>Porcentaje</v>
      </c>
      <c r="AF9" s="12"/>
      <c r="AG9" s="123" t="str">
        <f>+'Ficha_IND-PCS-PI-001-0'!B13</f>
        <v>Porcentaje</v>
      </c>
      <c r="AH9" s="12" t="s">
        <v>99</v>
      </c>
      <c r="AI9" s="13" t="s">
        <v>110</v>
      </c>
      <c r="AJ9" s="13" t="str">
        <f>+'Ficha_IND-PCS-PI-001-0'!B34</f>
        <v>Jefe</v>
      </c>
      <c r="AK9" s="13" t="s">
        <v>110</v>
      </c>
      <c r="AL9" s="13" t="str">
        <f>+'Ficha_IND-PCS-PI-001-0'!C34</f>
        <v>Profesional especializado</v>
      </c>
      <c r="AM9" s="13" t="str">
        <f>+'Ficha_IND-PCS-PI-001-0'!P25</f>
        <v>Sistema para la formulación y el seguimiento a la planeación institucional - SISCOM</v>
      </c>
      <c r="AN9" s="13" t="str">
        <f>+'Ficha_IND-PCS-PI-001-0'!P26</f>
        <v>Sistema para la formulación y el seguimiento a la planeación institucional - SISCOM</v>
      </c>
      <c r="AO9" s="13"/>
      <c r="AP9" s="12" t="str">
        <f>+'Ficha_IND-PCS-PI-001-0'!P29</f>
        <v>Genérica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125">
        <f>+'Ficha_IND-PCS-PI-001-0'!O40</f>
        <v>0.85</v>
      </c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124">
        <f>+'Ficha_IND-PCS-PI-001-0'!O41</f>
        <v>0.95</v>
      </c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124" t="e">
        <f>+'Ficha_IND-PCS-PI-001-0'!O42</f>
        <v>#DIV/0!</v>
      </c>
      <c r="CA9" s="124">
        <f>+'Ficha_IND-PCS-PI-001-0'!B46</f>
        <v>0.85</v>
      </c>
      <c r="CB9" s="126">
        <f>+'Ficha_IND-PCS-PI-001-0'!B47</f>
        <v>0.95</v>
      </c>
      <c r="CC9" s="261" t="e">
        <f>+'Ficha_IND-PCS-PI-001-0'!B48</f>
        <v>#DIV/0!</v>
      </c>
      <c r="CD9" s="41" t="str">
        <f>+'Ficha_IND-PCS-PI-001-0'!B45</f>
        <v>Promedio</v>
      </c>
      <c r="CE9" s="41">
        <f>+'Ficha_IND-PCS-PI-001-0'!D51</f>
        <v>0</v>
      </c>
      <c r="CF9" s="41">
        <f>+'Ficha_IND-PCS-PI-001-0'!B51</f>
        <v>0</v>
      </c>
      <c r="CG9" s="41">
        <f>+'Ficha_IND-PCS-PI-001-0'!D51</f>
        <v>0</v>
      </c>
      <c r="CH9" s="41">
        <f>+'Ficha_IND-PCS-PI-001-0'!C51</f>
        <v>0</v>
      </c>
      <c r="CI9" s="41">
        <f>+'Ficha_IND-PCS-PI-001-0'!E51</f>
        <v>0</v>
      </c>
      <c r="CJ9" s="41"/>
      <c r="CK9" s="12"/>
      <c r="CL9" s="12"/>
    </row>
    <row r="10" spans="1:90" s="2" customFormat="1" ht="146.25" customHeight="1" x14ac:dyDescent="0.25">
      <c r="A10" s="12" t="str">
        <f>+'Ficha_IND-PCS-PI-002-0'!B6</f>
        <v>IND-PCS-PI-002-0</v>
      </c>
      <c r="B10" s="13" t="str">
        <f>+'Ficha_IND-PCS-PI-002-0'!B7</f>
        <v>Seguimiento a la ejecución del Plan Operativo Anual</v>
      </c>
      <c r="C10" s="13" t="str">
        <f>+'Ficha_IND-PCS-PI-002-0'!B8</f>
        <v>Determinar el avance de la ejecución del Plan Operativo Anual de la CNSC, durante la vigencia del Plan.</v>
      </c>
      <c r="D10" s="12" t="s">
        <v>51</v>
      </c>
      <c r="E10" s="12" t="s">
        <v>46</v>
      </c>
      <c r="F10" s="12" t="s">
        <v>66</v>
      </c>
      <c r="G10" s="12" t="s">
        <v>44</v>
      </c>
      <c r="H10" s="41" t="s">
        <v>72</v>
      </c>
      <c r="I10" s="13" t="s">
        <v>77</v>
      </c>
      <c r="J10" s="12" t="s">
        <v>95</v>
      </c>
      <c r="K10" s="12" t="str">
        <f>+'Ficha_IND-PCS-PI-002-0'!B17</f>
        <v>No aplica</v>
      </c>
      <c r="L10" s="12" t="str">
        <f>+'Ficha_IND-PCS-PI-002-0'!B18</f>
        <v>No aplica</v>
      </c>
      <c r="M10" s="12" t="str">
        <f>+'Ficha_IND-PCS-PI-002-0'!B19</f>
        <v>No aplica</v>
      </c>
      <c r="N10" s="12" t="str">
        <f>+'Ficha_IND-PCS-PI-002-0'!B20</f>
        <v>No aplica</v>
      </c>
      <c r="O10" s="12"/>
      <c r="P10" s="12"/>
      <c r="Q10" s="13" t="str">
        <f>+'Ficha_IND-PCS-PI-002-0'!F39</f>
        <v>(No. De actividades cumplidas en el período del Plan de Acción / No. De actividades programadas para el período del plan) * 100</v>
      </c>
      <c r="R10" s="12"/>
      <c r="S10" s="12"/>
      <c r="T10" s="13" t="str">
        <f>+'Ficha_IND-PCS-PI-002-0'!I39</f>
        <v>(No. De actividades cumplidas en el período del Plan de Acción / No. De actividades programadas para el período del plan) * 100</v>
      </c>
      <c r="U10" s="12"/>
      <c r="V10" s="12"/>
      <c r="W10" s="13" t="str">
        <f>+'Ficha_IND-PCS-PI-002-0'!L39</f>
        <v>(No. De actividades cumplidas en el período del Plan de Acción / No. De actividades programadas para el período del plan) * 100</v>
      </c>
      <c r="X10" s="12"/>
      <c r="Y10" s="12"/>
      <c r="Z10" s="13" t="str">
        <f>+'Ficha_IND-PCS-PI-002-0'!O39</f>
        <v>(No. De actividades cumplidas en el período del Plan de Acción / No. De actividades programadas para el período del plan) * 100</v>
      </c>
      <c r="AA10" s="13" t="str">
        <f>+'Ficha_IND-PCS-PI-002-0'!B25</f>
        <v>Actividades cumplidas en el período del plan</v>
      </c>
      <c r="AB10" s="13" t="str">
        <f>+'Ficha_IND-PCS-PI-002-0'!B26</f>
        <v>Actividades programadas para el período del plan</v>
      </c>
      <c r="AC10" s="12"/>
      <c r="AD10" s="12"/>
      <c r="AE10" s="12" t="str">
        <f>+'Ficha_IND-PCS-PI-002-0'!B29</f>
        <v>Porcentaje</v>
      </c>
      <c r="AF10" s="12"/>
      <c r="AG10" s="123" t="str">
        <f>+'Ficha_IND-PCS-PI-002-0'!B13</f>
        <v>Porcentaje</v>
      </c>
      <c r="AH10" s="12" t="s">
        <v>101</v>
      </c>
      <c r="AI10" s="13" t="s">
        <v>110</v>
      </c>
      <c r="AJ10" s="13" t="str">
        <f>+'Ficha_IND-PCS-PI-002-0'!B34</f>
        <v>Jefe</v>
      </c>
      <c r="AK10" s="13" t="s">
        <v>110</v>
      </c>
      <c r="AL10" s="13" t="str">
        <f>+'Ficha_IND-PCS-PI-002-0'!C34</f>
        <v>Profesional especializado</v>
      </c>
      <c r="AM10" s="13" t="str">
        <f>+'Ficha_IND-PCS-PI-002-0'!P25</f>
        <v>Sistema para la formulación y el seguimiento a la planeación institucional - SISCOM</v>
      </c>
      <c r="AN10" s="13" t="str">
        <f>+'Ficha_IND-PCS-PI-002-0'!P26</f>
        <v>Sistema para la formulación y el seguimiento a la planeación institucional - SISCOM</v>
      </c>
      <c r="AO10" s="13"/>
      <c r="AP10" s="12" t="str">
        <f>+'Ficha_IND-PCS-PI-002-0'!P29</f>
        <v>Genérica</v>
      </c>
      <c r="AQ10" s="41"/>
      <c r="AR10" s="41"/>
      <c r="AS10" s="124">
        <f>+'Ficha_IND-PCS-PI-002-0'!F40</f>
        <v>0.85</v>
      </c>
      <c r="AT10" s="41"/>
      <c r="AU10" s="41"/>
      <c r="AV10" s="124">
        <f>+'Ficha_IND-PCS-PI-002-0'!I40</f>
        <v>0.85</v>
      </c>
      <c r="AW10" s="41"/>
      <c r="AX10" s="41"/>
      <c r="AY10" s="124">
        <f>+'Ficha_IND-PCS-PI-002-0'!L40</f>
        <v>0.85</v>
      </c>
      <c r="AZ10" s="41"/>
      <c r="BA10" s="41"/>
      <c r="BB10" s="125">
        <f>+'Ficha_IND-PCS-PI-002-0'!O40</f>
        <v>0.85</v>
      </c>
      <c r="BC10" s="41"/>
      <c r="BD10" s="41"/>
      <c r="BE10" s="124">
        <f>+'Ficha_IND-PCS-PI-002-0'!F41</f>
        <v>0.95</v>
      </c>
      <c r="BF10" s="41"/>
      <c r="BG10" s="41"/>
      <c r="BH10" s="124">
        <f>+'Ficha_IND-PCS-PI-002-0'!I41</f>
        <v>0.95</v>
      </c>
      <c r="BI10" s="41"/>
      <c r="BJ10" s="41"/>
      <c r="BK10" s="124">
        <f>+'Ficha_IND-PCS-PI-002-0'!L41</f>
        <v>0.95</v>
      </c>
      <c r="BL10" s="41"/>
      <c r="BM10" s="41"/>
      <c r="BN10" s="124">
        <f>+'Ficha_IND-PCS-PI-002-0'!O41</f>
        <v>0.95</v>
      </c>
      <c r="BO10" s="41"/>
      <c r="BP10" s="41"/>
      <c r="BQ10" s="127">
        <f>+'Ficha_IND-PCS-PI-002-0'!F42</f>
        <v>0.56862745098039214</v>
      </c>
      <c r="BR10" s="41"/>
      <c r="BS10" s="41"/>
      <c r="BT10" s="41">
        <f>+'Ficha_IND-PCS-PI-002-0'!I42</f>
        <v>0.796875</v>
      </c>
      <c r="BU10" s="41"/>
      <c r="BV10" s="41"/>
      <c r="BW10" s="41" t="e">
        <f>+'Ficha_IND-PCS-PI-002-0'!L42</f>
        <v>#DIV/0!</v>
      </c>
      <c r="BX10" s="41"/>
      <c r="BY10" s="41"/>
      <c r="BZ10" s="124" t="e">
        <f>+'Ficha_IND-PCS-PI-002-0'!O42</f>
        <v>#DIV/0!</v>
      </c>
      <c r="CA10" s="124">
        <f>+'Ficha_IND-PCS-PI-002-0'!B46</f>
        <v>0.85</v>
      </c>
      <c r="CB10" s="126">
        <f>+'Ficha_IND-PCS-PI-002-0'!B47</f>
        <v>0.95</v>
      </c>
      <c r="CC10" s="128" t="e">
        <f>+'Ficha_IND-PCS-PI-002-0'!B48</f>
        <v>#DIV/0!</v>
      </c>
      <c r="CD10" s="41" t="str">
        <f>+'Ficha_IND-PCS-PI-002-0'!B45</f>
        <v>Promedio</v>
      </c>
      <c r="CE10" s="41">
        <f>+'Ficha_IND-PCS-PI-002-0'!D51</f>
        <v>0</v>
      </c>
      <c r="CF10" s="41">
        <f>+'Ficha_IND-PCS-PI-002-0'!B51</f>
        <v>0</v>
      </c>
      <c r="CG10" s="41">
        <f>+'Ficha_IND-PCS-PI-002-0'!D51</f>
        <v>0</v>
      </c>
      <c r="CH10" s="41">
        <f>+'Ficha_IND-PCS-PI-002-0'!C51</f>
        <v>0</v>
      </c>
      <c r="CI10" s="41">
        <f>+'Ficha_IND-PCS-PI-002-0'!E51</f>
        <v>0</v>
      </c>
      <c r="CJ10" s="41"/>
      <c r="CK10" s="12"/>
      <c r="CL10" s="12"/>
    </row>
    <row r="11" spans="1:90" s="2" customFormat="1" ht="132.75" customHeight="1" x14ac:dyDescent="0.25">
      <c r="A11" s="12" t="str">
        <f>+'Ficha_IND-PCS-GC-001-1'!B6</f>
        <v>IND-PCS-GC-001-1</v>
      </c>
      <c r="B11" s="13" t="str">
        <f>+'Ficha_IND-PCS-GC-001-1'!B7</f>
        <v>Actividades de divulgación</v>
      </c>
      <c r="C11" s="13" t="str">
        <f>+'Ficha_IND-PCS-GC-001-1'!B8</f>
        <v>Medir el cumplimiento de la divulgación de las   actividades ejercidas por la CNSC para el fortalecimiento de su Gestión Institucional</v>
      </c>
      <c r="D11" s="12" t="s">
        <v>51</v>
      </c>
      <c r="E11" s="12" t="s">
        <v>46</v>
      </c>
      <c r="F11" s="12" t="s">
        <v>66</v>
      </c>
      <c r="G11" s="12" t="s">
        <v>44</v>
      </c>
      <c r="H11" s="41" t="s">
        <v>72</v>
      </c>
      <c r="I11" s="13" t="s">
        <v>76</v>
      </c>
      <c r="J11" s="12" t="s">
        <v>95</v>
      </c>
      <c r="K11" s="12" t="str">
        <f>+'Ficha_IND-PCS-GC-001-1'!B17</f>
        <v>No aplica</v>
      </c>
      <c r="L11" s="12" t="str">
        <f>+'Ficha_IND-PCS-GC-001-1'!B18</f>
        <v>No aplica</v>
      </c>
      <c r="M11" s="12" t="str">
        <f>+'Ficha_IND-PCS-GC-001-1'!B19</f>
        <v>No aplica</v>
      </c>
      <c r="N11" s="12" t="str">
        <f>+'Ficha_IND-PCS-GC-001-1'!B20</f>
        <v>No aplica</v>
      </c>
      <c r="O11" s="12"/>
      <c r="P11" s="12"/>
      <c r="Q11" s="12"/>
      <c r="R11" s="12"/>
      <c r="S11" s="12"/>
      <c r="T11" s="13" t="str">
        <f>+'Ficha_IND-PCS-GC-001-1'!I39</f>
        <v>(No. de actividades de divulgación realizadas en el período / No. total de de actividades de divulgación programadas en el Cronograma Anual de Comunicaciones) * 100</v>
      </c>
      <c r="U11" s="12"/>
      <c r="V11" s="12"/>
      <c r="W11" s="12"/>
      <c r="X11" s="12"/>
      <c r="Y11" s="12"/>
      <c r="Z11" s="13" t="str">
        <f>+'Ficha_IND-PCS-GC-001-1'!O39</f>
        <v>(No. de actividades de divulgación realizadas en el período / No. total de de actividades de divulgación programadas en el Cronograma Anual de Comunicaciones) * 100</v>
      </c>
      <c r="AA11" s="13" t="str">
        <f>+'Ficha_IND-PCS-GC-001-1'!B25</f>
        <v>Actividades de divulgación realizadas en el período</v>
      </c>
      <c r="AB11" s="13" t="str">
        <f>+'Ficha_IND-PCS-GC-001-1'!B26</f>
        <v>Actividades de divulgación programadas en el Cronograma Anual de Comunicaciones</v>
      </c>
      <c r="AC11" s="12"/>
      <c r="AD11" s="12"/>
      <c r="AE11" s="12" t="str">
        <f>+'Ficha_IND-PCS-GC-001-1'!B29</f>
        <v>Porcentaje</v>
      </c>
      <c r="AF11" s="12"/>
      <c r="AG11" s="123" t="str">
        <f>+'Ficha_IND-PCS-GC-001-1'!B13</f>
        <v>Porcentaje</v>
      </c>
      <c r="AH11" s="12" t="s">
        <v>100</v>
      </c>
      <c r="AI11" s="13" t="s">
        <v>113</v>
      </c>
      <c r="AJ11" s="13" t="str">
        <f>+'Ficha_IND-PCS-GC-001-1'!B34</f>
        <v>Contratista - Asesor</v>
      </c>
      <c r="AK11" s="13" t="s">
        <v>113</v>
      </c>
      <c r="AL11" s="13" t="str">
        <f>+'Ficha_IND-PCS-GC-001-1'!C34</f>
        <v>Contratista</v>
      </c>
      <c r="AM11" s="13" t="str">
        <f>+'Ficha_IND-PCS-GC-001-1'!P25</f>
        <v>Cronograma Anual de Comunicaciones</v>
      </c>
      <c r="AN11" s="13" t="str">
        <f>+'Ficha_IND-PCS-GC-001-1'!P26</f>
        <v>Cronograma Anual de Comunicaciones</v>
      </c>
      <c r="AO11" s="13"/>
      <c r="AP11" s="12" t="str">
        <f>+'Ficha_IND-PCS-GC-001-1'!P29</f>
        <v>Genérica</v>
      </c>
      <c r="AQ11" s="41"/>
      <c r="AR11" s="41"/>
      <c r="AS11" s="41"/>
      <c r="AT11" s="41"/>
      <c r="AU11" s="41"/>
      <c r="AV11" s="124">
        <f>+'Ficha_IND-PCS-GC-001-1'!I40</f>
        <v>0.7</v>
      </c>
      <c r="AW11" s="41"/>
      <c r="AX11" s="41"/>
      <c r="AY11" s="41"/>
      <c r="AZ11" s="41"/>
      <c r="BA11" s="41"/>
      <c r="BB11" s="125">
        <f>+'Ficha_IND-PCS-GC-001-1'!O40</f>
        <v>0.7</v>
      </c>
      <c r="BC11" s="41"/>
      <c r="BD11" s="41"/>
      <c r="BE11" s="41"/>
      <c r="BF11" s="41"/>
      <c r="BG11" s="41"/>
      <c r="BH11" s="124">
        <f>+'Ficha_IND-PCS-GC-001-1'!I41</f>
        <v>0.9</v>
      </c>
      <c r="BI11" s="41"/>
      <c r="BJ11" s="41"/>
      <c r="BK11" s="41"/>
      <c r="BL11" s="41"/>
      <c r="BM11" s="41"/>
      <c r="BN11" s="124">
        <f>+'Ficha_IND-PCS-GC-001-1'!O41</f>
        <v>0.9</v>
      </c>
      <c r="BO11" s="41"/>
      <c r="BP11" s="41"/>
      <c r="BQ11" s="41"/>
      <c r="BR11" s="41"/>
      <c r="BS11" s="41"/>
      <c r="BT11" s="124">
        <f>+'Ficha_IND-PCS-GC-001-1'!I42</f>
        <v>0.71111111111111114</v>
      </c>
      <c r="BU11" s="41"/>
      <c r="BV11" s="41"/>
      <c r="BW11" s="41"/>
      <c r="BX11" s="41"/>
      <c r="BY11" s="41"/>
      <c r="BZ11" s="124" t="e">
        <f>+'Ficha_IND-PCS-GC-001-1'!O42</f>
        <v>#DIV/0!</v>
      </c>
      <c r="CA11" s="124">
        <f>+'Ficha_IND-PCS-GC-001-1'!B46</f>
        <v>0.7</v>
      </c>
      <c r="CB11" s="126">
        <f>+'Ficha_IND-PCS-GC-001-1'!B47</f>
        <v>0.9</v>
      </c>
      <c r="CC11" s="12" t="e">
        <f>+'Ficha_IND-PCS-GC-001-1'!B48</f>
        <v>#DIV/0!</v>
      </c>
      <c r="CD11" s="41" t="str">
        <f>+'Ficha_IND-PCS-GC-001-1'!B45</f>
        <v>Promedio</v>
      </c>
      <c r="CE11" s="181">
        <f>+'Ficha_IND-PCS-GC-001-1'!D51</f>
        <v>43724</v>
      </c>
      <c r="CF11" s="41" t="str">
        <f>+'Ficha_IND-PCS-GC-001-1'!B51</f>
        <v>Contratista</v>
      </c>
      <c r="CG11" s="181">
        <f>+'Ficha_IND-PCS-GC-001-1'!D51</f>
        <v>43724</v>
      </c>
      <c r="CH11" s="123" t="str">
        <f>+'Ficha_IND-PCS-GC-001-1'!C51</f>
        <v>Contratista - Asesor Gestión de Comunicaciones</v>
      </c>
      <c r="CI11" s="123" t="str">
        <f>+'Ficha_IND-PCS-GC-001-1'!E51</f>
        <v>Correo electrónico</v>
      </c>
      <c r="CJ11" s="41"/>
      <c r="CK11" s="12"/>
      <c r="CL11" s="12"/>
    </row>
    <row r="12" spans="1:90" s="2" customFormat="1" ht="99.75" customHeight="1" x14ac:dyDescent="0.25">
      <c r="A12" s="12" t="str">
        <f>+'Ficha_IND-PCS-SG-001-0'!B6</f>
        <v>IND-PCS-SG-001-0</v>
      </c>
      <c r="B12" s="12" t="str">
        <f>+'Ficha_IND-PCS-SG-001-0'!B7</f>
        <v>Cumplimiento plan de trabajo del SIG</v>
      </c>
      <c r="C12" s="13" t="str">
        <f>+'Ficha_IND-PCS-SG-001-0'!B8</f>
        <v>Evaluar el cumplimiento de las actividades programadas por el Sistema Integrado de Gestión</v>
      </c>
      <c r="D12" s="12" t="s">
        <v>52</v>
      </c>
      <c r="E12" s="12" t="s">
        <v>47</v>
      </c>
      <c r="F12" s="12" t="s">
        <v>66</v>
      </c>
      <c r="G12" s="12" t="s">
        <v>44</v>
      </c>
      <c r="H12" s="41" t="s">
        <v>72</v>
      </c>
      <c r="I12" s="13" t="s">
        <v>78</v>
      </c>
      <c r="J12" s="12" t="s">
        <v>95</v>
      </c>
      <c r="K12" s="13" t="str">
        <f>+'Ficha_IND-PCS-SG-001-0'!B17</f>
        <v>No aplica</v>
      </c>
      <c r="L12" s="13" t="str">
        <f>+'Ficha_IND-PCS-SG-001-0'!B18</f>
        <v>No aplica</v>
      </c>
      <c r="M12" s="13" t="str">
        <f>+'Ficha_IND-PCS-SG-001-0'!B19</f>
        <v>No aplica</v>
      </c>
      <c r="N12" s="13" t="str">
        <f>+'Ficha_IND-PCS-SG-001-0'!B20</f>
        <v>No aplica</v>
      </c>
      <c r="O12" s="12"/>
      <c r="P12" s="12"/>
      <c r="Q12" s="13" t="str">
        <f>+'Ficha_IND-PCS-SG-001-0'!F39</f>
        <v>(No. actividades ejecutadas / No. actividades planeadas) * 100%</v>
      </c>
      <c r="R12" s="12"/>
      <c r="S12" s="12"/>
      <c r="T12" s="13" t="str">
        <f>+'Ficha_IND-PCS-SG-001-0'!I39</f>
        <v>(No. actividades ejecutadas / No. actividades planeadas) * 100%</v>
      </c>
      <c r="U12" s="12"/>
      <c r="V12" s="12"/>
      <c r="W12" s="13" t="str">
        <f>+'Ficha_IND-PCS-SG-001-0'!L39</f>
        <v>(No. actividades ejecutadas / No. actividades planeadas) * 100%</v>
      </c>
      <c r="X12" s="12"/>
      <c r="Y12" s="12"/>
      <c r="Z12" s="13" t="str">
        <f>+'Ficha_IND-PCS-SG-001-0'!O39</f>
        <v>(No. actividades ejecutadas / No. actividades planeadas) * 100%</v>
      </c>
      <c r="AA12" s="13" t="str">
        <f>+'Ficha_IND-PCS-SG-001-0'!B25</f>
        <v>Actividades ejecutadas</v>
      </c>
      <c r="AB12" s="13" t="str">
        <f>+'Ficha_IND-PCS-SG-001-0'!B26</f>
        <v>Actividades planeadas</v>
      </c>
      <c r="AC12" s="12"/>
      <c r="AD12" s="12"/>
      <c r="AE12" s="13" t="str">
        <f>+'Ficha_IND-PCS-SG-001-0'!B29</f>
        <v>Porcentaje</v>
      </c>
      <c r="AF12" s="12"/>
      <c r="AG12" s="13" t="str">
        <f>+'Ficha_IND-PCS-SG-001-0'!B13</f>
        <v>Porcentaje</v>
      </c>
      <c r="AH12" s="12" t="s">
        <v>101</v>
      </c>
      <c r="AI12" s="13" t="s">
        <v>110</v>
      </c>
      <c r="AJ12" s="13" t="str">
        <f>+'Ficha_IND-PCS-SG-001-0'!B34</f>
        <v>Jefe</v>
      </c>
      <c r="AK12" s="13" t="s">
        <v>110</v>
      </c>
      <c r="AL12" s="13" t="str">
        <f>+'Ficha_IND-PCS-SG-001-0'!C34</f>
        <v>Profesional especializado</v>
      </c>
      <c r="AM12" s="13" t="str">
        <f>+'Ficha_IND-PCS-SG-001-0'!P25</f>
        <v>Cronograma SIG</v>
      </c>
      <c r="AN12" s="13" t="str">
        <f>+'Ficha_IND-PCS-SG-001-0'!P26</f>
        <v>Cronograma SIG</v>
      </c>
      <c r="AO12" s="13"/>
      <c r="AP12" s="13" t="str">
        <f>+'Ficha_IND-PCS-SG-001-0'!P29</f>
        <v>Genérica</v>
      </c>
      <c r="AQ12" s="41"/>
      <c r="AR12" s="41"/>
      <c r="AS12" s="124">
        <f>+'Ficha_IND-PCS-SG-001-0'!F40</f>
        <v>0.75</v>
      </c>
      <c r="AT12" s="41"/>
      <c r="AU12" s="41"/>
      <c r="AV12" s="124">
        <f>+'Ficha_IND-PCS-SG-001-0'!I40</f>
        <v>0.75</v>
      </c>
      <c r="AW12" s="41"/>
      <c r="AX12" s="41"/>
      <c r="AY12" s="124">
        <f>+'Ficha_IND-PCS-SG-001-0'!L40</f>
        <v>0.75</v>
      </c>
      <c r="AZ12" s="41"/>
      <c r="BA12" s="41"/>
      <c r="BB12" s="125">
        <f>+'Ficha_IND-PCS-SG-001-0'!O40</f>
        <v>0.75</v>
      </c>
      <c r="BC12" s="41"/>
      <c r="BD12" s="41"/>
      <c r="BE12" s="124">
        <f>+'Ficha_IND-PCS-SG-001-0'!F41</f>
        <v>0.9</v>
      </c>
      <c r="BF12" s="41"/>
      <c r="BG12" s="41"/>
      <c r="BH12" s="124">
        <f>+'Ficha_IND-PCS-SG-001-0'!I41</f>
        <v>0.9</v>
      </c>
      <c r="BI12" s="41"/>
      <c r="BJ12" s="41"/>
      <c r="BK12" s="124">
        <f>+'Ficha_IND-PCS-SG-001-0'!L41</f>
        <v>0.9</v>
      </c>
      <c r="BL12" s="41"/>
      <c r="BM12" s="41"/>
      <c r="BN12" s="124">
        <f>+'Ficha_IND-PCS-SG-001-0'!O41</f>
        <v>0.9</v>
      </c>
      <c r="BO12" s="41"/>
      <c r="BP12" s="41"/>
      <c r="BQ12" s="127" t="e">
        <f>+'Ficha_IND-PCS-SG-001-0'!F42</f>
        <v>#DIV/0!</v>
      </c>
      <c r="BR12" s="41"/>
      <c r="BS12" s="41"/>
      <c r="BT12" s="127" t="e">
        <f>+'Ficha_IND-PCS-SG-001-0'!I42</f>
        <v>#DIV/0!</v>
      </c>
      <c r="BU12" s="41"/>
      <c r="BV12" s="41"/>
      <c r="BW12" s="127" t="e">
        <f>+'Ficha_IND-PCS-SG-001-0'!L42</f>
        <v>#DIV/0!</v>
      </c>
      <c r="BX12" s="41"/>
      <c r="BY12" s="41"/>
      <c r="BZ12" s="124" t="e">
        <f>+'Ficha_IND-PCS-SG-001-0'!O42</f>
        <v>#DIV/0!</v>
      </c>
      <c r="CA12" s="124">
        <f>+'Ficha_IND-PCS-SG-001-0'!B46</f>
        <v>0.75</v>
      </c>
      <c r="CB12" s="124">
        <f>+'Ficha_IND-PCS-SG-001-0'!B47</f>
        <v>0.9</v>
      </c>
      <c r="CC12" s="124" t="e">
        <f>+'Ficha_IND-PCS-SG-001-0'!B48</f>
        <v>#DIV/0!</v>
      </c>
      <c r="CD12" s="124" t="str">
        <f>+'Ficha_IND-PCS-SG-001-0'!B45</f>
        <v>Promedio</v>
      </c>
      <c r="CE12" s="124">
        <f>+'Ficha_IND-PCS-SG-001-0'!D51</f>
        <v>0</v>
      </c>
      <c r="CF12" s="124">
        <f>+'Ficha_IND-PCS-SG-001-0'!B51</f>
        <v>0</v>
      </c>
      <c r="CG12" s="124">
        <f>+'Ficha_IND-PCS-SG-001-0'!D51</f>
        <v>0</v>
      </c>
      <c r="CH12" s="124">
        <f>+'Ficha_IND-PCS-SG-001-0'!C51</f>
        <v>0</v>
      </c>
      <c r="CI12" s="124">
        <f>+'Ficha_IND-PCS-SG-001-0'!E51</f>
        <v>0</v>
      </c>
      <c r="CJ12" s="41"/>
      <c r="CK12" s="12"/>
      <c r="CL12" s="12"/>
    </row>
    <row r="13" spans="1:90" s="2" customFormat="1" ht="82.5" customHeight="1" x14ac:dyDescent="0.25">
      <c r="A13" s="12" t="str">
        <f>+'Ficha_IND-PCS-SG-002-0'!B6</f>
        <v>IND-PCS-SG-002-0</v>
      </c>
      <c r="B13" s="12" t="str">
        <f>+'Ficha_IND-PCS-SG-002-0'!B7</f>
        <v>Cumplimiento capacitaciones SIG</v>
      </c>
      <c r="C13" s="13" t="str">
        <f>+'Ficha_IND-PCS-SG-002-0'!B8</f>
        <v>Medir el cumplimiento de las capacitaciones programadas por el SIG durante la vigencia</v>
      </c>
      <c r="D13" s="12" t="s">
        <v>51</v>
      </c>
      <c r="E13" s="12" t="s">
        <v>46</v>
      </c>
      <c r="F13" s="12" t="s">
        <v>66</v>
      </c>
      <c r="G13" s="12" t="s">
        <v>44</v>
      </c>
      <c r="H13" s="41" t="s">
        <v>72</v>
      </c>
      <c r="I13" s="13" t="s">
        <v>78</v>
      </c>
      <c r="J13" s="12" t="s">
        <v>95</v>
      </c>
      <c r="K13" s="13" t="str">
        <f>+'Ficha_IND-PCS-SG-002-0'!B17</f>
        <v>No aplica</v>
      </c>
      <c r="L13" s="13" t="str">
        <f>+'Ficha_IND-PCS-SG-002-0'!B18</f>
        <v>No aplica</v>
      </c>
      <c r="M13" s="13" t="str">
        <f>+'Ficha_IND-PCS-SG-002-0'!B19</f>
        <v>No aplica</v>
      </c>
      <c r="N13" s="13" t="str">
        <f>+'Ficha_IND-PCS-SG-002-0'!B20</f>
        <v>No aplica</v>
      </c>
      <c r="O13" s="12"/>
      <c r="P13" s="12"/>
      <c r="Q13" s="13" t="str">
        <f>+'Ficha_IND-PCS-SG-002-0'!F39</f>
        <v>(No. capacitaciones realizadas / No. total de capacitaciones programadas) * 100%</v>
      </c>
      <c r="R13" s="12"/>
      <c r="S13" s="12"/>
      <c r="T13" s="13" t="str">
        <f>+'Ficha_IND-PCS-SG-002-0'!I39</f>
        <v>(No. capacitaciones realizadas / No. total de capacitaciones programadas) * 100%</v>
      </c>
      <c r="U13" s="12"/>
      <c r="V13" s="12"/>
      <c r="W13" s="13" t="str">
        <f>+'Ficha_IND-PCS-SG-002-0'!L39</f>
        <v>(No. capacitaciones realizadas / No. total de capacitaciones programadas) * 100%</v>
      </c>
      <c r="X13" s="12"/>
      <c r="Y13" s="12"/>
      <c r="Z13" s="13" t="str">
        <f>+'Ficha_IND-PCS-SG-002-0'!O39</f>
        <v>(No. capacitaciones realizadas / No. total de capacitaciones programadas) * 100%</v>
      </c>
      <c r="AA13" s="13" t="str">
        <f>+'Ficha_IND-PCS-SG-002-0'!B25</f>
        <v>Capacitaciones realizadas</v>
      </c>
      <c r="AB13" s="13" t="str">
        <f>+'Ficha_IND-PCS-SG-002-0'!B26</f>
        <v>Capacitaciones programadas</v>
      </c>
      <c r="AC13" s="12"/>
      <c r="AD13" s="12"/>
      <c r="AE13" s="13" t="str">
        <f>+'Ficha_IND-PCS-SG-002-0'!B29</f>
        <v>Porcentaje</v>
      </c>
      <c r="AF13" s="12"/>
      <c r="AG13" s="13" t="str">
        <f>+'Ficha_IND-PCS-SG-002-0'!B13</f>
        <v>Porcentaje</v>
      </c>
      <c r="AH13" s="12" t="s">
        <v>101</v>
      </c>
      <c r="AI13" s="13" t="s">
        <v>110</v>
      </c>
      <c r="AJ13" s="13" t="str">
        <f>+'Ficha_IND-PCS-SG-002-0'!B34</f>
        <v>Jefe</v>
      </c>
      <c r="AK13" s="13" t="s">
        <v>110</v>
      </c>
      <c r="AL13" s="13" t="str">
        <f>+'Ficha_IND-PCS-SG-002-0'!C34</f>
        <v>Profesional especializado</v>
      </c>
      <c r="AM13" s="13" t="str">
        <f>+'Ficha_IND-PCS-SG-002-0'!P25</f>
        <v>Listas de asistencia</v>
      </c>
      <c r="AN13" s="13" t="str">
        <f>+'Ficha_IND-PCS-SG-002-0'!P26</f>
        <v>Cronograma capacitaciones SIG</v>
      </c>
      <c r="AO13" s="13"/>
      <c r="AP13" s="13" t="str">
        <f>+'Ficha_IND-PCS-SG-002-0'!P29</f>
        <v>Genérica</v>
      </c>
      <c r="AQ13" s="41"/>
      <c r="AR13" s="41"/>
      <c r="AS13" s="129">
        <f>+'Ficha_IND-PCS-SG-002-0'!F40</f>
        <v>0.8</v>
      </c>
      <c r="AT13" s="41"/>
      <c r="AU13" s="41"/>
      <c r="AV13" s="129">
        <f>+'Ficha_IND-PCS-SG-002-0'!I40</f>
        <v>0.8</v>
      </c>
      <c r="AW13" s="41"/>
      <c r="AX13" s="41"/>
      <c r="AY13" s="129">
        <f>+'Ficha_IND-PCS-SG-002-0'!L40</f>
        <v>0.8</v>
      </c>
      <c r="AZ13" s="41"/>
      <c r="BA13" s="41"/>
      <c r="BB13" s="129">
        <f>+'Ficha_IND-PCS-SG-002-0'!O40</f>
        <v>0.8</v>
      </c>
      <c r="BC13" s="41"/>
      <c r="BD13" s="41"/>
      <c r="BE13" s="129">
        <f>+'Ficha_IND-PCS-SG-002-0'!F41</f>
        <v>0.9</v>
      </c>
      <c r="BF13" s="41"/>
      <c r="BG13" s="41"/>
      <c r="BH13" s="129">
        <f>+'Ficha_IND-PCS-SG-002-0'!I41</f>
        <v>0.9</v>
      </c>
      <c r="BI13" s="41"/>
      <c r="BJ13" s="41"/>
      <c r="BK13" s="129">
        <f>+'Ficha_IND-PCS-SG-002-0'!L41</f>
        <v>0.9</v>
      </c>
      <c r="BL13" s="41"/>
      <c r="BM13" s="41"/>
      <c r="BN13" s="129">
        <f>+'Ficha_IND-PCS-SG-002-0'!O41</f>
        <v>0.9</v>
      </c>
      <c r="BO13" s="41"/>
      <c r="BP13" s="41"/>
      <c r="BQ13" s="130" t="e">
        <f>+'Ficha_IND-PCS-SG-002-0'!F42</f>
        <v>#DIV/0!</v>
      </c>
      <c r="BR13" s="41"/>
      <c r="BS13" s="41"/>
      <c r="BT13" s="130" t="e">
        <f>+'Ficha_IND-PCS-SG-002-0'!I42</f>
        <v>#DIV/0!</v>
      </c>
      <c r="BU13" s="41"/>
      <c r="BV13" s="41"/>
      <c r="BW13" s="130" t="e">
        <f>+'Ficha_IND-PCS-SG-002-0'!L42</f>
        <v>#DIV/0!</v>
      </c>
      <c r="BX13" s="41"/>
      <c r="BY13" s="41"/>
      <c r="BZ13" s="130" t="e">
        <f>+'Ficha_IND-PCS-SG-002-0'!O42</f>
        <v>#DIV/0!</v>
      </c>
      <c r="CA13" s="129">
        <f>+'Ficha_IND-PCS-SG-002-0'!B46</f>
        <v>0.8</v>
      </c>
      <c r="CB13" s="129">
        <f>+'Ficha_IND-PCS-SG-002-0'!B47</f>
        <v>0.9</v>
      </c>
      <c r="CC13" s="129" t="e">
        <f>+'Ficha_IND-PCS-SG-002-0'!B48</f>
        <v>#DIV/0!</v>
      </c>
      <c r="CD13" s="129" t="str">
        <f>+'Ficha_IND-PCS-SG-002-0'!B45</f>
        <v>Promedio</v>
      </c>
      <c r="CE13" s="129">
        <f>+'Ficha_IND-PCS-SG-002-0'!D51</f>
        <v>0</v>
      </c>
      <c r="CF13" s="129">
        <f>+'Ficha_IND-PCS-SG-002-0'!B51</f>
        <v>0</v>
      </c>
      <c r="CG13" s="129">
        <f>+'Ficha_IND-PCS-SG-002-0'!D51</f>
        <v>0</v>
      </c>
      <c r="CH13" s="129">
        <f>+'Ficha_IND-PCS-SG-002-0'!C51</f>
        <v>0</v>
      </c>
      <c r="CI13" s="129">
        <f>+'Ficha_IND-PCS-SG-002-0'!E51</f>
        <v>0</v>
      </c>
      <c r="CJ13" s="41"/>
      <c r="CK13" s="12"/>
      <c r="CL13" s="12"/>
    </row>
    <row r="14" spans="1:90" s="2" customFormat="1" ht="102.75" customHeight="1" x14ac:dyDescent="0.25">
      <c r="A14" s="12" t="str">
        <f>+'Ficha_IND-PCS-CM-001-0'!B6</f>
        <v>IND-PCS-CM-001-0</v>
      </c>
      <c r="B14" s="12" t="str">
        <f>+'Ficha_IND-PCS-CM-001-0'!B7</f>
        <v>Vacantes provistas</v>
      </c>
      <c r="C14" s="13" t="str">
        <f>+'Ficha_IND-PCS-CM-001-0'!B8</f>
        <v>Evaluar el número de vacantes con listas de elegibles según las necesidades presentadas por las Entidades</v>
      </c>
      <c r="D14" s="12" t="s">
        <v>52</v>
      </c>
      <c r="E14" s="12" t="s">
        <v>47</v>
      </c>
      <c r="F14" s="12" t="s">
        <v>66</v>
      </c>
      <c r="G14" s="12" t="s">
        <v>44</v>
      </c>
      <c r="H14" s="41" t="s">
        <v>72</v>
      </c>
      <c r="I14" s="13" t="s">
        <v>82</v>
      </c>
      <c r="J14" s="12" t="s">
        <v>96</v>
      </c>
      <c r="K14" s="13" t="str">
        <f>+'Ficha_IND-PCS-CM-001-0'!B17</f>
        <v>No aplica</v>
      </c>
      <c r="L14" s="13" t="str">
        <f>+'Ficha_IND-PCS-CM-001-0'!B18</f>
        <v>No aplica</v>
      </c>
      <c r="M14" s="13" t="str">
        <f>+'Ficha_IND-PCS-CM-001-0'!B19</f>
        <v>No aplica</v>
      </c>
      <c r="N14" s="13" t="str">
        <f>+'Ficha_IND-PCS-CM-001-0'!B20</f>
        <v>No aplica</v>
      </c>
      <c r="O14" s="12"/>
      <c r="P14" s="12"/>
      <c r="Q14" s="13"/>
      <c r="R14" s="12"/>
      <c r="S14" s="12"/>
      <c r="T14" s="13" t="str">
        <f>+'Ficha_IND-PCS-CM-001-0'!I39</f>
        <v>(No. de vacantes con lista de elegibles / No. de vacantes programadas) * 100</v>
      </c>
      <c r="U14" s="12"/>
      <c r="V14" s="12"/>
      <c r="W14" s="13"/>
      <c r="X14" s="12"/>
      <c r="Y14" s="12"/>
      <c r="Z14" s="13" t="str">
        <f>+'Ficha_IND-PCS-CM-001-0'!O39</f>
        <v>(No. de vacantes con lista de elegibles / No. de vacantes programadas) * 100</v>
      </c>
      <c r="AA14" s="13" t="str">
        <f>+'Ficha_IND-PCS-CM-001-0'!B25</f>
        <v>Vacantes con listas de elegibles</v>
      </c>
      <c r="AB14" s="13" t="str">
        <f>+'Ficha_IND-PCS-CM-001-0'!B26</f>
        <v>Vacantes programadas en la vigencia</v>
      </c>
      <c r="AC14" s="12"/>
      <c r="AD14" s="12"/>
      <c r="AE14" s="13" t="str">
        <f>+'Ficha_IND-PCS-CM-001-0'!B29</f>
        <v>Porcentaje</v>
      </c>
      <c r="AF14" s="12"/>
      <c r="AG14" s="13" t="str">
        <f>+'Ficha_IND-PCS-CM-001-0'!B13</f>
        <v>Porcentaje</v>
      </c>
      <c r="AH14" s="12" t="s">
        <v>100</v>
      </c>
      <c r="AI14" s="13" t="s">
        <v>104</v>
      </c>
      <c r="AJ14" s="13" t="str">
        <f>+'Ficha_IND-PCS-CM-001-0'!B34</f>
        <v>Contratista - Gerente de convocatoria, a través del Asesor de despacho o Profesional especializado</v>
      </c>
      <c r="AK14" s="13" t="s">
        <v>110</v>
      </c>
      <c r="AL14" s="13" t="str">
        <f>+'Ficha_IND-PCS-CM-001-0'!C34</f>
        <v>Asesor de despacho o Profesional especializado. Luego, el Profesional especializado o Contratista de la Oficina Asesora de Planeación consolida la información de los despachos para generar el valor global del indicador</v>
      </c>
      <c r="AM14" s="13" t="str">
        <f>+'Ficha_IND-PCS-CM-001-0'!P25</f>
        <v>Listas de elegibles
OPEC</v>
      </c>
      <c r="AN14" s="13" t="str">
        <f>+'Ficha_IND-PCS-CM-001-0'!P26</f>
        <v>Listas de elegibles
OPEC</v>
      </c>
      <c r="AO14" s="13"/>
      <c r="AP14" s="13" t="str">
        <f>+'Ficha_IND-PCS-CM-001-0'!P29</f>
        <v>Genérica</v>
      </c>
      <c r="AQ14" s="41"/>
      <c r="AR14" s="41"/>
      <c r="AS14" s="129"/>
      <c r="AT14" s="41"/>
      <c r="AU14" s="41"/>
      <c r="AV14" s="129">
        <f>+'Ficha_IND-PCS-CM-001-0'!I40</f>
        <v>0.7</v>
      </c>
      <c r="AW14" s="41"/>
      <c r="AX14" s="41"/>
      <c r="AY14" s="129"/>
      <c r="AZ14" s="41"/>
      <c r="BA14" s="41"/>
      <c r="BB14" s="129">
        <f>+'Ficha_IND-PCS-CM-001-0'!O40</f>
        <v>0.7</v>
      </c>
      <c r="BC14" s="41"/>
      <c r="BD14" s="41"/>
      <c r="BE14" s="129"/>
      <c r="BF14" s="41"/>
      <c r="BG14" s="41"/>
      <c r="BH14" s="129">
        <f>+'Ficha_IND-PCS-CM-001-0'!I41</f>
        <v>0.8</v>
      </c>
      <c r="BI14" s="41"/>
      <c r="BJ14" s="41"/>
      <c r="BK14" s="129"/>
      <c r="BL14" s="41"/>
      <c r="BM14" s="41"/>
      <c r="BN14" s="129">
        <f>+'Ficha_IND-PCS-SG-002-0'!O41</f>
        <v>0.9</v>
      </c>
      <c r="BO14" s="41"/>
      <c r="BP14" s="41"/>
      <c r="BQ14" s="130"/>
      <c r="BR14" s="41"/>
      <c r="BS14" s="41"/>
      <c r="BT14" s="129" t="e">
        <f>+'Ficha_IND-PCS-SG-002-0'!I42</f>
        <v>#DIV/0!</v>
      </c>
      <c r="BU14" s="41"/>
      <c r="BV14" s="41"/>
      <c r="BW14" s="130"/>
      <c r="BX14" s="41"/>
      <c r="BY14" s="41"/>
      <c r="BZ14" s="129" t="e">
        <f>+'Ficha_IND-PCS-SG-002-0'!O42</f>
        <v>#DIV/0!</v>
      </c>
      <c r="CA14" s="129">
        <f>+'Ficha_IND-PCS-SG-002-0'!B46</f>
        <v>0.8</v>
      </c>
      <c r="CB14" s="129">
        <f>+'Ficha_IND-PCS-SG-002-0'!B47</f>
        <v>0.9</v>
      </c>
      <c r="CC14" s="129" t="e">
        <f>+'Ficha_IND-PCS-SG-002-0'!B48</f>
        <v>#DIV/0!</v>
      </c>
      <c r="CD14" s="129" t="str">
        <f>+'Ficha_IND-PCS-SG-002-0'!B45</f>
        <v>Promedio</v>
      </c>
      <c r="CE14" s="129">
        <f>+'Ficha_IND-PCS-SG-002-0'!D51</f>
        <v>0</v>
      </c>
      <c r="CF14" s="129">
        <f>+'Ficha_IND-PCS-SG-002-0'!B51</f>
        <v>0</v>
      </c>
      <c r="CG14" s="129">
        <f>+'Ficha_IND-PCS-SG-002-0'!D51</f>
        <v>0</v>
      </c>
      <c r="CH14" s="129">
        <f>+'Ficha_IND-PCS-SG-002-0'!C51</f>
        <v>0</v>
      </c>
      <c r="CI14" s="129">
        <f>+'Ficha_IND-PCS-SG-002-0'!E51</f>
        <v>0</v>
      </c>
      <c r="CJ14" s="41"/>
      <c r="CK14" s="12"/>
      <c r="CL14" s="12"/>
    </row>
    <row r="15" spans="1:90" s="2" customFormat="1" ht="102.75" customHeight="1" x14ac:dyDescent="0.25">
      <c r="A15" s="12" t="str">
        <f>+'Ficha_IND-PCS-CM-002-0'!B6</f>
        <v>IND-PCS-CM-002-0</v>
      </c>
      <c r="B15" s="13" t="str">
        <f>+'Ficha_IND-PCS-CM-002-0'!B7</f>
        <v xml:space="preserve">Cumplimiento en la programación de las etapas de la convocatorias </v>
      </c>
      <c r="C15" s="13" t="str">
        <f>+'Ficha_IND-PCS-CM-002-0'!B8</f>
        <v>Determinar el cumplimiento de las etapas programadas dentro de las convocatorias</v>
      </c>
      <c r="D15" s="12" t="s">
        <v>52</v>
      </c>
      <c r="E15" s="12" t="s">
        <v>47</v>
      </c>
      <c r="F15" s="12" t="s">
        <v>66</v>
      </c>
      <c r="G15" s="12" t="s">
        <v>44</v>
      </c>
      <c r="H15" s="41" t="s">
        <v>72</v>
      </c>
      <c r="I15" s="13" t="s">
        <v>82</v>
      </c>
      <c r="J15" s="12" t="s">
        <v>96</v>
      </c>
      <c r="K15" s="13" t="str">
        <f>+'Ficha_IND-PCS-CM-002-0'!B17</f>
        <v>No aplica</v>
      </c>
      <c r="L15" s="13" t="str">
        <f>+'Ficha_IND-PCS-CM-002-0'!B18</f>
        <v>No aplica</v>
      </c>
      <c r="M15" s="13" t="str">
        <f>+'Ficha_IND-PCS-CM-002-0'!B19</f>
        <v>No aplica</v>
      </c>
      <c r="N15" s="13" t="str">
        <f>+'Ficha_IND-PCS-CM-002-0'!B20</f>
        <v>No aplica</v>
      </c>
      <c r="O15" s="12"/>
      <c r="P15" s="12"/>
      <c r="Q15" s="13"/>
      <c r="R15" s="12"/>
      <c r="S15" s="12"/>
      <c r="T15" s="13" t="str">
        <f>+'Ficha_IND-PCS-CM-002-0'!I39</f>
        <v>(No. de etapas ejecutadas según el cronograma / No. Total de etapas programadas) * 100</v>
      </c>
      <c r="U15" s="12"/>
      <c r="V15" s="12"/>
      <c r="W15" s="13"/>
      <c r="X15" s="12"/>
      <c r="Y15" s="12"/>
      <c r="Z15" s="13" t="str">
        <f>+'Ficha_IND-PCS-CM-002-0'!O39</f>
        <v>(No. de etapas ejecutadas según el cronograma / No. Total de etapas programadas) * 100</v>
      </c>
      <c r="AA15" s="13" t="str">
        <f>+'Ficha_IND-PCS-CM-002-0'!B25</f>
        <v>Etapas ejecutadas según el cronograma</v>
      </c>
      <c r="AB15" s="13" t="str">
        <f>+'Ficha_IND-PCS-CM-002-0'!B26</f>
        <v>Etapas programadas</v>
      </c>
      <c r="AC15" s="12"/>
      <c r="AD15" s="12"/>
      <c r="AE15" s="13" t="str">
        <f>+'Ficha_IND-PCS-CM-002-0'!B29</f>
        <v>Porcentaje</v>
      </c>
      <c r="AF15" s="12"/>
      <c r="AG15" s="13" t="str">
        <f>+'Ficha_IND-PCS-CM-002-0'!B13</f>
        <v>Porcentaje</v>
      </c>
      <c r="AH15" s="12" t="s">
        <v>100</v>
      </c>
      <c r="AI15" s="13" t="s">
        <v>104</v>
      </c>
      <c r="AJ15" s="13" t="str">
        <f>+'Ficha_IND-PCS-CM-002-0'!B34</f>
        <v>Contratista - Gerente de convocatoria, a través del Asesor de despacho o Profesional especializado</v>
      </c>
      <c r="AK15" s="13" t="s">
        <v>110</v>
      </c>
      <c r="AL15" s="13" t="str">
        <f>+'Ficha_IND-PCS-CM-002-0'!C34</f>
        <v>Asesor de despacho o Profesional especializado. Luego, el Profesional especializado o Contratista de la Oficina Asesora de Planeación consolida la información de los despachos para generar el valor global del indicador</v>
      </c>
      <c r="AM15" s="13" t="str">
        <f>+'Ficha_IND-PCS-CM-002-0'!P25</f>
        <v>Cronograma de convocatorias</v>
      </c>
      <c r="AN15" s="13" t="str">
        <f>+'Ficha_IND-PCS-CM-002-0'!P26</f>
        <v>Cronograma de convocatorias</v>
      </c>
      <c r="AO15" s="13"/>
      <c r="AP15" s="13" t="str">
        <f>+'Ficha_IND-PCS-CM-002-0'!P29</f>
        <v>Genérica</v>
      </c>
      <c r="AQ15" s="41"/>
      <c r="AR15" s="41"/>
      <c r="AS15" s="129"/>
      <c r="AT15" s="41"/>
      <c r="AU15" s="41"/>
      <c r="AV15" s="129">
        <f>+'Ficha_IND-PCS-CM-002-0'!I40</f>
        <v>0.7</v>
      </c>
      <c r="AW15" s="41"/>
      <c r="AX15" s="41"/>
      <c r="AY15" s="129"/>
      <c r="AZ15" s="41"/>
      <c r="BA15" s="41"/>
      <c r="BB15" s="129">
        <f>+'Ficha_IND-PCS-CM-002-0'!O40</f>
        <v>0.7</v>
      </c>
      <c r="BC15" s="41"/>
      <c r="BD15" s="41"/>
      <c r="BE15" s="129"/>
      <c r="BF15" s="41"/>
      <c r="BG15" s="41"/>
      <c r="BH15" s="129">
        <f>+'Ficha_IND-PCS-CM-002-0'!I41</f>
        <v>1</v>
      </c>
      <c r="BI15" s="41"/>
      <c r="BJ15" s="41"/>
      <c r="BK15" s="129"/>
      <c r="BL15" s="41"/>
      <c r="BM15" s="41"/>
      <c r="BN15" s="129">
        <f>+'Ficha_IND-PCS-CM-002-0'!O41</f>
        <v>1</v>
      </c>
      <c r="BO15" s="41"/>
      <c r="BP15" s="41"/>
      <c r="BQ15" s="129"/>
      <c r="BR15" s="41"/>
      <c r="BS15" s="41"/>
      <c r="BT15" s="129" t="e">
        <f>+'Ficha_IND-PCS-CM-002-0'!I42</f>
        <v>#DIV/0!</v>
      </c>
      <c r="BU15" s="41"/>
      <c r="BV15" s="41"/>
      <c r="BW15" s="130"/>
      <c r="BX15" s="41"/>
      <c r="BY15" s="41"/>
      <c r="BZ15" s="129" t="e">
        <f>+'Ficha_IND-PCS-CM-002-0'!O42</f>
        <v>#DIV/0!</v>
      </c>
      <c r="CA15" s="129">
        <f>+'Ficha_IND-PCS-CM-002-0'!B46</f>
        <v>0.7</v>
      </c>
      <c r="CB15" s="129">
        <f>+'Ficha_IND-PCS-CM-002-0'!B47</f>
        <v>1</v>
      </c>
      <c r="CC15" s="129" t="e">
        <f>+'Ficha_IND-PCS-CM-002-0'!B48</f>
        <v>#DIV/0!</v>
      </c>
      <c r="CD15" s="129" t="str">
        <f>+'Ficha_IND-PCS-CM-002-0'!B45</f>
        <v>Promedio</v>
      </c>
      <c r="CE15" s="129">
        <f>+'Ficha_IND-PCS-CM-002-0'!D51</f>
        <v>0</v>
      </c>
      <c r="CF15" s="129">
        <f>+'Ficha_IND-PCS-CM-002-0'!B51</f>
        <v>0</v>
      </c>
      <c r="CG15" s="129">
        <f>+'Ficha_IND-PCS-CM-002-0'!D51</f>
        <v>0</v>
      </c>
      <c r="CH15" s="129">
        <f>+'Ficha_IND-PCS-CM-002-0'!C51</f>
        <v>0</v>
      </c>
      <c r="CI15" s="129">
        <f>+'Ficha_IND-PCS-CM-002-0'!E51</f>
        <v>0</v>
      </c>
      <c r="CJ15" s="41"/>
      <c r="CK15" s="12"/>
      <c r="CL15" s="12"/>
    </row>
    <row r="16" spans="1:90" s="2" customFormat="1" ht="90" x14ac:dyDescent="0.25">
      <c r="A16" s="12" t="str">
        <f>+'Ficha_IND-PCS-PE-001-0'!B6</f>
        <v>IND-PCS-PE-001-0</v>
      </c>
      <c r="B16" s="13" t="str">
        <f>+'Ficha_IND-PCS-PE-001-0'!B7</f>
        <v xml:space="preserve">Vencimiento de términos en las acciones interpuestas a la CNSC </v>
      </c>
      <c r="C16" s="13" t="str">
        <f>+'Ficha_IND-PCS-PE-001-0'!B8</f>
        <v>Medir el cumplimiento de respuesta de la CNSC ante los recursos interpuestos</v>
      </c>
      <c r="D16" s="12" t="s">
        <v>52</v>
      </c>
      <c r="E16" s="12" t="s">
        <v>47</v>
      </c>
      <c r="F16" s="12" t="s">
        <v>66</v>
      </c>
      <c r="G16" s="12" t="s">
        <v>44</v>
      </c>
      <c r="H16" s="41" t="s">
        <v>72</v>
      </c>
      <c r="I16" s="13" t="s">
        <v>812</v>
      </c>
      <c r="J16" s="12" t="s">
        <v>96</v>
      </c>
      <c r="K16" s="13" t="str">
        <f>+'Ficha_IND-PCS-PE-001-0'!B17</f>
        <v>No aplica</v>
      </c>
      <c r="L16" s="13" t="str">
        <f>+'Ficha_IND-PCS-PE-001-0'!B18</f>
        <v>No aplica</v>
      </c>
      <c r="M16" s="13" t="str">
        <f>+'Ficha_IND-PCS-PE-001-0'!B19</f>
        <v>No aplica</v>
      </c>
      <c r="N16" s="13" t="str">
        <f>+'Ficha_IND-PCS-PE-001-0'!B20</f>
        <v>No aplica</v>
      </c>
      <c r="O16" s="12"/>
      <c r="P16" s="12"/>
      <c r="Q16" s="13" t="str">
        <f>+'Ficha_IND-PCS-PE-001-0'!F39</f>
        <v>(No. de respuestas radicadas  dentro de los términos de ley / No. total de solicitudes radicadas) * 100</v>
      </c>
      <c r="R16" s="12"/>
      <c r="S16" s="12"/>
      <c r="T16" s="13" t="str">
        <f>+'Ficha_IND-PCS-PE-001-0'!I39</f>
        <v>(No. de respuestas radicadas  dentro de los términos de ley / No. total de solicitudes radicadas) * 100</v>
      </c>
      <c r="U16" s="12"/>
      <c r="V16" s="12"/>
      <c r="W16" s="13" t="str">
        <f>+'Ficha_IND-PCS-PE-001-0'!L39</f>
        <v>(No. de respuestas radicadas  dentro de los términos de ley / No. total de solicitudes radicadas) * 100</v>
      </c>
      <c r="X16" s="12"/>
      <c r="Y16" s="12"/>
      <c r="Z16" s="13" t="str">
        <f>+'Ficha_IND-PCS-PE-001-0'!O39</f>
        <v>(No. de respuestas radicadas  dentro de los términos de ley / No. total de solicitudes radicadas) * 100</v>
      </c>
      <c r="AA16" s="13" t="str">
        <f>+'Ficha_IND-PCS-PE-001-0'!B25</f>
        <v>Respuestas radicadas dentrol de los términos de ley</v>
      </c>
      <c r="AB16" s="13" t="str">
        <f>+'Ficha_IND-PCS-PE-001-0'!B26</f>
        <v>Solicitudes radicadas</v>
      </c>
      <c r="AC16" s="12"/>
      <c r="AD16" s="12"/>
      <c r="AE16" s="13" t="str">
        <f>+'Ficha_IND-PCS-PE-001-0'!B29</f>
        <v>Porcentaje</v>
      </c>
      <c r="AF16" s="12"/>
      <c r="AG16" s="13" t="str">
        <f>+'Ficha_IND-PCS-PE-001-0'!B13</f>
        <v>Porcentaje</v>
      </c>
      <c r="AH16" s="12" t="s">
        <v>101</v>
      </c>
      <c r="AI16" s="13" t="s">
        <v>106</v>
      </c>
      <c r="AJ16" s="13" t="str">
        <f>+'Ficha_IND-PCS-PE-001-0'!B34</f>
        <v>Director</v>
      </c>
      <c r="AK16" s="13" t="s">
        <v>106</v>
      </c>
      <c r="AL16" s="13" t="str">
        <f>+'Ficha_IND-PCS-PE-001-0'!C34</f>
        <v>Contratista o funcionario - Coordinador de provisión de empleo</v>
      </c>
      <c r="AM16" s="13" t="str">
        <f>+'Ficha_IND-PCS-PE-001-0'!P25</f>
        <v>Respuestas con radicados de salida a las acciones interpuestas</v>
      </c>
      <c r="AN16" s="13" t="str">
        <f>+'Ficha_IND-PCS-PE-001-0'!P26</f>
        <v>Derechos de Petición y Acciones de Tutela radicadas ante la CNSC</v>
      </c>
      <c r="AO16" s="13"/>
      <c r="AP16" s="13" t="str">
        <f>+'Ficha_IND-PCS-PE-001-0'!P29</f>
        <v>Genérica</v>
      </c>
      <c r="AQ16" s="41"/>
      <c r="AR16" s="41"/>
      <c r="AS16" s="129">
        <f>+'Ficha_IND-PCS-PE-001-0'!F40</f>
        <v>0.7</v>
      </c>
      <c r="AT16" s="41"/>
      <c r="AU16" s="41"/>
      <c r="AV16" s="129">
        <f>+'Ficha_IND-PCS-PE-001-0'!I40</f>
        <v>0.7</v>
      </c>
      <c r="AW16" s="41"/>
      <c r="AX16" s="41"/>
      <c r="AY16" s="129">
        <f>+'Ficha_IND-PCS-PE-001-0'!L40</f>
        <v>0.7</v>
      </c>
      <c r="AZ16" s="41"/>
      <c r="BA16" s="41"/>
      <c r="BB16" s="129">
        <f>+'Ficha_IND-PCS-PE-001-0'!O40</f>
        <v>0.7</v>
      </c>
      <c r="BC16" s="41"/>
      <c r="BD16" s="41"/>
      <c r="BE16" s="129">
        <f>+'Ficha_IND-PCS-PE-001-0'!F41</f>
        <v>0.9</v>
      </c>
      <c r="BF16" s="41"/>
      <c r="BG16" s="41"/>
      <c r="BH16" s="129">
        <f>+'Ficha_IND-PCS-PE-001-0'!I41</f>
        <v>0.9</v>
      </c>
      <c r="BI16" s="41"/>
      <c r="BJ16" s="41"/>
      <c r="BK16" s="129">
        <f>+'Ficha_IND-PCS-PE-001-0'!L41</f>
        <v>0.9</v>
      </c>
      <c r="BL16" s="41"/>
      <c r="BM16" s="41"/>
      <c r="BN16" s="129">
        <f>+'Ficha_IND-PCS-PE-001-0'!O41</f>
        <v>0.9</v>
      </c>
      <c r="BO16" s="41"/>
      <c r="BP16" s="41"/>
      <c r="BQ16" s="129">
        <f>+'Ficha_IND-PCS-PE-001-0'!F42</f>
        <v>0.66040835484628024</v>
      </c>
      <c r="BR16" s="41"/>
      <c r="BS16" s="41"/>
      <c r="BT16" s="129">
        <f>+'Ficha_IND-PCS-PE-001-0'!I42</f>
        <v>0.6258278145695364</v>
      </c>
      <c r="BU16" s="41"/>
      <c r="BV16" s="41"/>
      <c r="BW16" s="129" t="e">
        <f>+'Ficha_IND-PCS-PE-001-0'!L42</f>
        <v>#DIV/0!</v>
      </c>
      <c r="BX16" s="41"/>
      <c r="BY16" s="41"/>
      <c r="BZ16" s="129" t="e">
        <f>+'Ficha_IND-PCS-PE-001-0'!O42</f>
        <v>#DIV/0!</v>
      </c>
      <c r="CA16" s="129">
        <f>+'Ficha_IND-PCS-PE-001-0'!B46</f>
        <v>0.7</v>
      </c>
      <c r="CB16" s="129">
        <f>+'Ficha_IND-PCS-PE-001-0'!B47</f>
        <v>0.9</v>
      </c>
      <c r="CC16" s="129" t="e">
        <f>+'Ficha_IND-PCS-PE-001-0'!B48</f>
        <v>#DIV/0!</v>
      </c>
      <c r="CD16" s="129" t="str">
        <f>+'Ficha_IND-PCS-PE-001-0'!B45</f>
        <v>Promedio</v>
      </c>
      <c r="CE16" s="129">
        <f>+'Ficha_IND-PCS-PE-001-0'!D51</f>
        <v>0</v>
      </c>
      <c r="CF16" s="129">
        <f>+'Ficha_IND-PCS-PE-001-0'!B51</f>
        <v>0</v>
      </c>
      <c r="CG16" s="129">
        <f>+'Ficha_IND-PCS-PE-001-0'!D51</f>
        <v>0</v>
      </c>
      <c r="CH16" s="129">
        <f>+'Ficha_IND-PCS-PE-001-0'!C51</f>
        <v>0</v>
      </c>
      <c r="CI16" s="129">
        <f>+'Ficha_IND-PCS-PE-001-0'!E51</f>
        <v>0</v>
      </c>
      <c r="CJ16" s="41"/>
      <c r="CK16" s="12"/>
      <c r="CL16" s="12"/>
    </row>
    <row r="17" spans="1:90" s="2" customFormat="1" ht="75" x14ac:dyDescent="0.25">
      <c r="A17" s="12" t="str">
        <f>+'Ficha_IND-PCS-PE-002-0'!B6</f>
        <v>IND-PCS-PE-002-0</v>
      </c>
      <c r="B17" s="12" t="str">
        <f>+'Ficha_IND-PCS-PE-002-0'!B7</f>
        <v>Solicitudes de listas agotadas</v>
      </c>
      <c r="C17" s="13" t="str">
        <f>+'Ficha_IND-PCS-PE-002-0'!B8</f>
        <v>Identificar el número de vacantes sin proveer al finalizar la convocatoria</v>
      </c>
      <c r="D17" s="12" t="s">
        <v>52</v>
      </c>
      <c r="E17" s="12" t="s">
        <v>47</v>
      </c>
      <c r="F17" s="12" t="s">
        <v>66</v>
      </c>
      <c r="G17" s="12" t="s">
        <v>44</v>
      </c>
      <c r="H17" s="41" t="s">
        <v>73</v>
      </c>
      <c r="I17" s="13" t="s">
        <v>812</v>
      </c>
      <c r="J17" s="12" t="s">
        <v>96</v>
      </c>
      <c r="K17" s="13" t="str">
        <f>+'Ficha_IND-PCS-PE-002-0'!B17</f>
        <v>No aplica</v>
      </c>
      <c r="L17" s="13" t="str">
        <f>+'Ficha_IND-PCS-PE-002-0'!B18</f>
        <v>No aplica</v>
      </c>
      <c r="M17" s="13" t="str">
        <f>+'Ficha_IND-PCS-PE-002-0'!B19</f>
        <v>No aplica</v>
      </c>
      <c r="N17" s="13" t="str">
        <f>+'Ficha_IND-PCS-PE-002-0'!B20</f>
        <v>No aplica</v>
      </c>
      <c r="O17" s="12"/>
      <c r="P17" s="12"/>
      <c r="Q17" s="13" t="str">
        <f>+'Ficha_IND-PCS-PE-002-0'!F39</f>
        <v>(No. de respuestas de listas agotadas / No. total de  usos solicitados por las entidades) * 100</v>
      </c>
      <c r="R17" s="12"/>
      <c r="S17" s="12"/>
      <c r="T17" s="13" t="str">
        <f>+'Ficha_IND-PCS-PE-002-0'!I39</f>
        <v>(No. de respuestas de listas agotadas / No. total de  usos solicitados por las entidades) * 100</v>
      </c>
      <c r="U17" s="12"/>
      <c r="V17" s="12"/>
      <c r="W17" s="13" t="str">
        <f>+'Ficha_IND-PCS-PE-002-0'!L39</f>
        <v>(No. de respuestas de listas agotadas / No. total de  usos solicitados por las entidades) * 100</v>
      </c>
      <c r="X17" s="12"/>
      <c r="Y17" s="12"/>
      <c r="Z17" s="13" t="str">
        <f>+'Ficha_IND-PCS-PE-002-0'!O39</f>
        <v>(No. de respuestas de listas agotadas / No. total de  usos solicitados por las entidades) * 100</v>
      </c>
      <c r="AA17" s="13" t="str">
        <f>+'Ficha_IND-PCS-PE-002-0'!B25</f>
        <v>Respuestas de listas agotadas</v>
      </c>
      <c r="AB17" s="13" t="str">
        <f>+'Ficha_IND-PCS-PE-002-0'!B26</f>
        <v>Usos solicitados por las entidades</v>
      </c>
      <c r="AC17" s="12"/>
      <c r="AD17" s="12"/>
      <c r="AE17" s="13" t="str">
        <f>+'Ficha_IND-PCS-PE-002-0'!B29</f>
        <v>Porcentaje</v>
      </c>
      <c r="AF17" s="12"/>
      <c r="AG17" s="13" t="str">
        <f>+'Ficha_IND-PCS-PE-002-0'!B13</f>
        <v>Porcentaje</v>
      </c>
      <c r="AH17" s="12" t="s">
        <v>101</v>
      </c>
      <c r="AI17" s="13" t="s">
        <v>106</v>
      </c>
      <c r="AJ17" s="13" t="str">
        <f>+'Ficha_IND-PCS-PE-002-0'!B34</f>
        <v>Director</v>
      </c>
      <c r="AK17" s="13" t="s">
        <v>106</v>
      </c>
      <c r="AL17" s="13" t="str">
        <f>+'Ficha_IND-PCS-PE-002-0'!C34</f>
        <v>Contratista o funcionario - Coordinador de provisión de empleo</v>
      </c>
      <c r="AM17" s="13" t="str">
        <f>+'Ficha_IND-PCS-PE-002-0'!P25</f>
        <v>Aplicativo BNLE</v>
      </c>
      <c r="AN17" s="13" t="str">
        <f>+'Ficha_IND-PCS-PE-002-0'!P26</f>
        <v>Aplicativo BNLE</v>
      </c>
      <c r="AO17" s="13"/>
      <c r="AP17" s="13" t="str">
        <f>+'Ficha_IND-PCS-PE-002-0'!P29</f>
        <v>Genérica</v>
      </c>
      <c r="AQ17" s="41"/>
      <c r="AR17" s="41"/>
      <c r="AS17" s="129">
        <f>+'Ficha_IND-PCS-PE-002-0'!F40</f>
        <v>0.2</v>
      </c>
      <c r="AT17" s="41"/>
      <c r="AU17" s="41"/>
      <c r="AV17" s="129">
        <f>+'Ficha_IND-PCS-PE-002-0'!I40</f>
        <v>0.2</v>
      </c>
      <c r="AW17" s="41"/>
      <c r="AX17" s="41"/>
      <c r="AY17" s="129">
        <f>+'Ficha_IND-PCS-PE-002-0'!L40</f>
        <v>0.2</v>
      </c>
      <c r="AZ17" s="41"/>
      <c r="BA17" s="41"/>
      <c r="BB17" s="129">
        <f>+'Ficha_IND-PCS-PE-002-0'!O40</f>
        <v>0.2</v>
      </c>
      <c r="BC17" s="41"/>
      <c r="BD17" s="41"/>
      <c r="BE17" s="129">
        <f>+'Ficha_IND-PCS-PE-002-0'!F41</f>
        <v>0.15</v>
      </c>
      <c r="BF17" s="41"/>
      <c r="BG17" s="41"/>
      <c r="BH17" s="129">
        <f>+'Ficha_IND-PCS-PE-002-0'!I41</f>
        <v>0.15</v>
      </c>
      <c r="BI17" s="41"/>
      <c r="BJ17" s="41"/>
      <c r="BK17" s="129">
        <f>+'Ficha_IND-PCS-PE-002-0'!L41</f>
        <v>0.15</v>
      </c>
      <c r="BL17" s="41"/>
      <c r="BM17" s="41"/>
      <c r="BN17" s="129">
        <f>+'Ficha_IND-PCS-PE-002-0'!O41</f>
        <v>0.15</v>
      </c>
      <c r="BO17" s="41"/>
      <c r="BP17" s="41"/>
      <c r="BQ17" s="129">
        <f>+'Ficha_IND-PCS-PE-002-0'!F42</f>
        <v>5.6000000000000001E-2</v>
      </c>
      <c r="BR17" s="41"/>
      <c r="BS17" s="41"/>
      <c r="BT17" s="129">
        <f>+'Ficha_IND-PCS-PE-002-0'!I42</f>
        <v>3.864734299516908E-2</v>
      </c>
      <c r="BU17" s="41"/>
      <c r="BV17" s="41"/>
      <c r="BW17" s="129" t="e">
        <f>+'Ficha_IND-PCS-PE-002-0'!L42</f>
        <v>#DIV/0!</v>
      </c>
      <c r="BX17" s="41"/>
      <c r="BY17" s="41"/>
      <c r="BZ17" s="129" t="e">
        <f>+'Ficha_IND-PCS-PE-002-0'!O42</f>
        <v>#DIV/0!</v>
      </c>
      <c r="CA17" s="129">
        <f>+'Ficha_IND-PCS-PE-002-0'!B46</f>
        <v>0.2</v>
      </c>
      <c r="CB17" s="129">
        <f>+'Ficha_IND-PCS-PE-002-0'!B47</f>
        <v>0.15</v>
      </c>
      <c r="CC17" s="129" t="e">
        <f>+'Ficha_IND-PCS-PE-002-0'!B48</f>
        <v>#DIV/0!</v>
      </c>
      <c r="CD17" s="129" t="str">
        <f>+'Ficha_IND-PCS-PE-002-0'!B45</f>
        <v>Promedio</v>
      </c>
      <c r="CE17" s="129">
        <f>+'Ficha_IND-PCS-PE-002-0'!D51</f>
        <v>0</v>
      </c>
      <c r="CF17" s="129">
        <f>+'Ficha_IND-PCS-PE-002-0'!B51</f>
        <v>0</v>
      </c>
      <c r="CG17" s="129">
        <f>+'Ficha_IND-PCS-PE-002-0'!D51</f>
        <v>0</v>
      </c>
      <c r="CH17" s="129">
        <f>+'Ficha_IND-PCS-PE-002-0'!C51</f>
        <v>0</v>
      </c>
      <c r="CI17" s="129">
        <f>+'Ficha_IND-PCS-PE-002-0'!E51</f>
        <v>0</v>
      </c>
      <c r="CJ17" s="41"/>
      <c r="CK17" s="12"/>
      <c r="CL17" s="12"/>
    </row>
    <row r="18" spans="1:90" s="2" customFormat="1" ht="120" customHeight="1" x14ac:dyDescent="0.25">
      <c r="A18" s="12" t="str">
        <f>+'Ficha_IND-PCS-ED-001-0'!B6</f>
        <v>IND-PCS-ED-001-0</v>
      </c>
      <c r="B18" s="13" t="str">
        <f>+'Ficha_IND-PCS-ED-001-0'!B7</f>
        <v>Cumplimiento del cronograma de Eventos de capacitación en el Sistema Tipo de EDL</v>
      </c>
      <c r="C18" s="13" t="str">
        <f>+'Ficha_IND-PCS-ED-001-0'!B8</f>
        <v>Medir la eficacia de los eventos de capacitación en el Sistema Tipo de EDL</v>
      </c>
      <c r="D18" s="12" t="s">
        <v>52</v>
      </c>
      <c r="E18" s="12" t="s">
        <v>47</v>
      </c>
      <c r="F18" s="12" t="s">
        <v>66</v>
      </c>
      <c r="G18" s="12" t="s">
        <v>44</v>
      </c>
      <c r="H18" s="41" t="s">
        <v>72</v>
      </c>
      <c r="I18" s="13" t="s">
        <v>79</v>
      </c>
      <c r="J18" s="12" t="s">
        <v>96</v>
      </c>
      <c r="K18" s="13" t="str">
        <f>+'Ficha_IND-PCS-ED-001-0'!B17</f>
        <v>No aplica</v>
      </c>
      <c r="L18" s="13" t="str">
        <f>+'Ficha_IND-PCS-ED-001-0'!B18</f>
        <v>No aplica</v>
      </c>
      <c r="M18" s="13" t="str">
        <f>+'Ficha_IND-PCS-ED-001-0'!B19</f>
        <v>No aplica</v>
      </c>
      <c r="N18" s="13" t="str">
        <f>+'Ficha_IND-PCS-ED-001-0'!B20</f>
        <v>No aplica</v>
      </c>
      <c r="O18" s="12"/>
      <c r="P18" s="12"/>
      <c r="Q18" s="13"/>
      <c r="R18" s="12"/>
      <c r="S18" s="12"/>
      <c r="T18" s="13" t="str">
        <f>+'Ficha_IND-PCS-ED-001-0'!I39</f>
        <v>(No. de eventos de capacitación en el Sistema Tipo de EDL realizados / No. de eventos de capacitación en el Sistema Tipo de EDL programados) * 100</v>
      </c>
      <c r="U18" s="12"/>
      <c r="V18" s="12"/>
      <c r="W18" s="13"/>
      <c r="X18" s="12"/>
      <c r="Y18" s="12"/>
      <c r="Z18" s="13" t="str">
        <f>+'Ficha_IND-PCS-ED-001-0'!O39</f>
        <v>(No. de eventos de capacitación en el Sistema Tipo de EDL realizados / No. de eventos de capacitación en el Sistema Tipo de EDL programados) * 100</v>
      </c>
      <c r="AA18" s="13" t="str">
        <f>+'Ficha_IND-PCS-ED-001-0'!B25</f>
        <v>Eventos de capacitación en el Sistema Tipo de EDL realizados</v>
      </c>
      <c r="AB18" s="13" t="str">
        <f>+'Ficha_IND-PCS-ED-001-0'!B26</f>
        <v>Eventos de capacitación en el Sistema Tipo de EDL programados</v>
      </c>
      <c r="AC18" s="12"/>
      <c r="AD18" s="12"/>
      <c r="AE18" s="13" t="str">
        <f>+'Ficha_IND-PCS-ED-001-0'!B29</f>
        <v>Porcentaje</v>
      </c>
      <c r="AF18" s="12"/>
      <c r="AG18" s="13" t="str">
        <f>+'Ficha_IND-PCS-ED-001-0'!B13</f>
        <v>Porcentaje</v>
      </c>
      <c r="AH18" s="12" t="s">
        <v>100</v>
      </c>
      <c r="AI18" s="13" t="s">
        <v>106</v>
      </c>
      <c r="AJ18" s="13" t="str">
        <f>+'Ficha_IND-PCS-ED-001-0'!B34</f>
        <v>Director</v>
      </c>
      <c r="AK18" s="13" t="s">
        <v>106</v>
      </c>
      <c r="AL18" s="13" t="str">
        <f>+'Ficha_IND-PCS-ED-001-0'!C34</f>
        <v>Contratista o funcionario</v>
      </c>
      <c r="AM18" s="13" t="str">
        <f>+'Ficha_IND-PCS-ED-001-0'!P25</f>
        <v>Cronograma de Eventos de Capacitación en el Sistema Tipo de EDL
Informes de Capacitación</v>
      </c>
      <c r="AN18" s="13" t="str">
        <f>+'Ficha_IND-PCS-ED-001-0'!P26</f>
        <v>Cronograma de Eventos de Capacitación en el Sistema Tipo de EDL
Informes de Capacitación</v>
      </c>
      <c r="AO18" s="13"/>
      <c r="AP18" s="13" t="str">
        <f>+'Ficha_IND-PCS-ED-001-0'!P29</f>
        <v>Genérica</v>
      </c>
      <c r="AQ18" s="41"/>
      <c r="AR18" s="41"/>
      <c r="AS18" s="129"/>
      <c r="AT18" s="41"/>
      <c r="AU18" s="41"/>
      <c r="AV18" s="129">
        <f>+'Ficha_IND-PCS-ED-001-0'!I40</f>
        <v>0.8</v>
      </c>
      <c r="AW18" s="41"/>
      <c r="AX18" s="41"/>
      <c r="AY18" s="129"/>
      <c r="AZ18" s="41"/>
      <c r="BA18" s="41"/>
      <c r="BB18" s="129">
        <f>+'Ficha_IND-PCS-ED-001-0'!O40</f>
        <v>0.8</v>
      </c>
      <c r="BC18" s="41"/>
      <c r="BD18" s="41"/>
      <c r="BE18" s="129"/>
      <c r="BF18" s="41"/>
      <c r="BG18" s="41"/>
      <c r="BH18" s="129">
        <f>+'Ficha_IND-PCS-ED-001-0'!I41</f>
        <v>0.9</v>
      </c>
      <c r="BI18" s="41"/>
      <c r="BJ18" s="41"/>
      <c r="BK18" s="129"/>
      <c r="BL18" s="41"/>
      <c r="BM18" s="41"/>
      <c r="BN18" s="129">
        <f>+'Ficha_IND-PCS-ED-001-0'!O41</f>
        <v>0.9</v>
      </c>
      <c r="BO18" s="41"/>
      <c r="BP18" s="41"/>
      <c r="BQ18" s="129"/>
      <c r="BR18" s="41"/>
      <c r="BS18" s="41"/>
      <c r="BT18" s="129">
        <f>+'Ficha_IND-PCS-ED-001-0'!I42</f>
        <v>1</v>
      </c>
      <c r="BU18" s="41"/>
      <c r="BV18" s="41"/>
      <c r="BW18" s="129"/>
      <c r="BX18" s="41"/>
      <c r="BY18" s="41"/>
      <c r="BZ18" s="129" t="e">
        <f>+'Ficha_IND-PCS-ED-001-0'!O42</f>
        <v>#DIV/0!</v>
      </c>
      <c r="CA18" s="129">
        <f>+'Ficha_IND-PCS-ED-001-0'!B46</f>
        <v>0.8</v>
      </c>
      <c r="CB18" s="129">
        <f>+'Ficha_IND-PCS-ED-001-0'!B47</f>
        <v>0.9</v>
      </c>
      <c r="CC18" s="129" t="e">
        <f>+'Ficha_IND-PCS-ED-001-0'!B48</f>
        <v>#DIV/0!</v>
      </c>
      <c r="CD18" s="129" t="str">
        <f>+'Ficha_IND-PCS-ED-001-0'!B45</f>
        <v>Promedio</v>
      </c>
      <c r="CE18" s="129">
        <f>+'Ficha_IND-PCS-ED-001-0'!D51</f>
        <v>0</v>
      </c>
      <c r="CF18" s="129">
        <f>+'Ficha_IND-PCS-ED-001-0'!B51</f>
        <v>0</v>
      </c>
      <c r="CG18" s="129">
        <f>+'Ficha_IND-PCS-ED-001-0'!D51</f>
        <v>0</v>
      </c>
      <c r="CH18" s="129">
        <f>+'Ficha_IND-PCS-ED-001-0'!C51</f>
        <v>0</v>
      </c>
      <c r="CI18" s="129">
        <f>+'Ficha_IND-PCS-ED-001-0'!E51</f>
        <v>0</v>
      </c>
      <c r="CJ18" s="41"/>
      <c r="CK18" s="12"/>
      <c r="CL18" s="12"/>
    </row>
    <row r="19" spans="1:90" s="2" customFormat="1" ht="120" customHeight="1" x14ac:dyDescent="0.25">
      <c r="A19" s="12" t="str">
        <f>+'Ficha_IND-PCS-ED-002-0'!B6</f>
        <v>IND-PCS-ED-002-0</v>
      </c>
      <c r="B19" s="13" t="str">
        <f>+'Ficha_IND-PCS-ED-002-0'!B7</f>
        <v>Porcentaje de asesorías a entidades sobre propuestas de SPEDL</v>
      </c>
      <c r="C19" s="13" t="str">
        <f>+'Ficha_IND-PCS-ED-002-0'!B8</f>
        <v>Medir la eficiencia en el acompañamiento a las entidades en sus propuestas de Sistemas Propios de Evaluación</v>
      </c>
      <c r="D19" s="12" t="s">
        <v>51</v>
      </c>
      <c r="E19" s="12" t="s">
        <v>46</v>
      </c>
      <c r="F19" s="12" t="s">
        <v>66</v>
      </c>
      <c r="G19" s="12" t="s">
        <v>44</v>
      </c>
      <c r="H19" s="41" t="s">
        <v>72</v>
      </c>
      <c r="I19" s="13" t="s">
        <v>79</v>
      </c>
      <c r="J19" s="12" t="s">
        <v>96</v>
      </c>
      <c r="K19" s="13" t="str">
        <f>+'Ficha_IND-PCS-ED-002-0'!B17</f>
        <v>No aplica</v>
      </c>
      <c r="L19" s="13" t="str">
        <f>+'Ficha_IND-PCS-ED-002-0'!B18</f>
        <v>No aplica</v>
      </c>
      <c r="M19" s="13" t="str">
        <f>+'Ficha_IND-PCS-ED-002-0'!B19</f>
        <v>No aplica</v>
      </c>
      <c r="N19" s="13" t="str">
        <f>+'Ficha_IND-PCS-ED-002-0'!B20</f>
        <v>No aplica</v>
      </c>
      <c r="O19" s="12"/>
      <c r="P19" s="12"/>
      <c r="Q19" s="13"/>
      <c r="R19" s="12"/>
      <c r="S19" s="12"/>
      <c r="T19" s="13" t="str">
        <f>+'Ficha_IND-PCS-ED-002-0'!I39</f>
        <v>(No. de asesorías prestadas en SPEDL / No. de asesorías propuestas de SPEDL recibidas) * 100</v>
      </c>
      <c r="U19" s="12"/>
      <c r="V19" s="12"/>
      <c r="W19" s="13"/>
      <c r="X19" s="12"/>
      <c r="Y19" s="12"/>
      <c r="Z19" s="13" t="str">
        <f>+'Ficha_IND-PCS-ED-002-0'!O39</f>
        <v>(No. de asesorías prestadas en SPEDL / No. de asesorías propuestas de SPEDL recibidas) * 100</v>
      </c>
      <c r="AA19" s="13" t="str">
        <f>+'Ficha_IND-PCS-ED-002-0'!B25</f>
        <v>Asesorías prestadas en SPEDL</v>
      </c>
      <c r="AB19" s="13" t="str">
        <f>+'Ficha_IND-PCS-ED-002-0'!B26</f>
        <v>Asesorías propuestas de SPEDL recibidas</v>
      </c>
      <c r="AC19" s="12"/>
      <c r="AD19" s="12"/>
      <c r="AE19" s="13" t="str">
        <f>+'Ficha_IND-PCS-ED-002-0'!B29</f>
        <v>Porcentaje</v>
      </c>
      <c r="AF19" s="12"/>
      <c r="AG19" s="13" t="str">
        <f>+'Ficha_IND-PCS-ED-002-0'!B13</f>
        <v>Porcentaje</v>
      </c>
      <c r="AH19" s="12" t="s">
        <v>100</v>
      </c>
      <c r="AI19" s="13" t="s">
        <v>106</v>
      </c>
      <c r="AJ19" s="13" t="str">
        <f>+'Ficha_IND-PCS-ED-002-0'!B34</f>
        <v>Director</v>
      </c>
      <c r="AK19" s="13" t="s">
        <v>106</v>
      </c>
      <c r="AL19" s="13" t="str">
        <f>+'Ficha_IND-PCS-ED-002-0'!C34</f>
        <v>Contratista o funcionario</v>
      </c>
      <c r="AM19" s="13" t="str">
        <f>+'Ficha_IND-PCS-ED-002-0'!P25</f>
        <v>Actas de Reunión de Asesorías</v>
      </c>
      <c r="AN19" s="13" t="str">
        <f>+'Ficha_IND-PCS-ED-002-0'!P26</f>
        <v>Solicitudes de aprobación de SPEDL radicadas</v>
      </c>
      <c r="AO19" s="13"/>
      <c r="AP19" s="13" t="str">
        <f>+'Ficha_IND-PCS-ED-002-0'!P29</f>
        <v>Genérica</v>
      </c>
      <c r="AQ19" s="41"/>
      <c r="AR19" s="41"/>
      <c r="AS19" s="129"/>
      <c r="AT19" s="41"/>
      <c r="AU19" s="41"/>
      <c r="AV19" s="129">
        <f>+'Ficha_IND-PCS-ED-002-0'!I40</f>
        <v>0.8</v>
      </c>
      <c r="AW19" s="41"/>
      <c r="AX19" s="41"/>
      <c r="AY19" s="129"/>
      <c r="AZ19" s="41"/>
      <c r="BA19" s="41"/>
      <c r="BB19" s="129">
        <f>+'Ficha_IND-PCS-ED-002-0'!O40</f>
        <v>0.8</v>
      </c>
      <c r="BC19" s="41"/>
      <c r="BD19" s="41"/>
      <c r="BE19" s="129"/>
      <c r="BF19" s="41"/>
      <c r="BG19" s="41"/>
      <c r="BH19" s="129">
        <f>+'Ficha_IND-PCS-ED-002-0'!I41</f>
        <v>0.9</v>
      </c>
      <c r="BI19" s="41"/>
      <c r="BJ19" s="41"/>
      <c r="BK19" s="129"/>
      <c r="BL19" s="41"/>
      <c r="BM19" s="41"/>
      <c r="BN19" s="129">
        <f>+'Ficha_IND-PCS-ED-002-0'!O41</f>
        <v>0.9</v>
      </c>
      <c r="BO19" s="41"/>
      <c r="BP19" s="41"/>
      <c r="BQ19" s="129"/>
      <c r="BR19" s="41"/>
      <c r="BS19" s="41"/>
      <c r="BT19" s="129">
        <f>+'Ficha_IND-PCS-ED-002-0'!I42</f>
        <v>1</v>
      </c>
      <c r="BU19" s="41"/>
      <c r="BV19" s="41"/>
      <c r="BW19" s="129"/>
      <c r="BX19" s="41"/>
      <c r="BY19" s="41"/>
      <c r="BZ19" s="129" t="e">
        <f>+'Ficha_IND-PCS-ED-002-0'!O42</f>
        <v>#DIV/0!</v>
      </c>
      <c r="CA19" s="129">
        <f>+'Ficha_IND-PCS-ED-002-0'!B46</f>
        <v>0.8</v>
      </c>
      <c r="CB19" s="129">
        <f>+'Ficha_IND-PCS-ED-002-0'!B47</f>
        <v>0.9</v>
      </c>
      <c r="CC19" s="129" t="e">
        <f>+'Ficha_IND-PCS-ED-002-0'!B48</f>
        <v>#DIV/0!</v>
      </c>
      <c r="CD19" s="129" t="str">
        <f>+'Ficha_IND-PCS-ED-002-0'!B45</f>
        <v>Promedio</v>
      </c>
      <c r="CE19" s="129">
        <f>+'Ficha_IND-PCS-ED-002-0'!D51</f>
        <v>0</v>
      </c>
      <c r="CF19" s="129">
        <f>+'Ficha_IND-PCS-ED-002-0'!B51</f>
        <v>0</v>
      </c>
      <c r="CG19" s="129">
        <f>+'Ficha_IND-PCS-ED-002-0'!D51</f>
        <v>0</v>
      </c>
      <c r="CH19" s="129">
        <f>+'Ficha_IND-PCS-ED-002-0'!C51</f>
        <v>0</v>
      </c>
      <c r="CI19" s="129">
        <f>+'Ficha_IND-PCS-ED-002-0'!E51</f>
        <v>0</v>
      </c>
      <c r="CJ19" s="41"/>
      <c r="CK19" s="12"/>
      <c r="CL19" s="12"/>
    </row>
    <row r="20" spans="1:90" s="2" customFormat="1" ht="120" customHeight="1" x14ac:dyDescent="0.25">
      <c r="A20" s="12" t="str">
        <f>+'Ficha_IND-PCS-RP-001-0'!B6</f>
        <v>IND-PCS-RP-001-0</v>
      </c>
      <c r="B20" s="13" t="str">
        <f>+'Ficha_IND-PCS-RP-001-0'!B7</f>
        <v>Solicitudes tramitadas por el Grupo de Registro Público de Carrera</v>
      </c>
      <c r="C20" s="13" t="str">
        <f>+'Ficha_IND-PCS-RP-001-0'!B8</f>
        <v>Medir la eficiencia del Proceso de Registro Público  respecto a las solicitudes recibidas y tramitadas</v>
      </c>
      <c r="D20" s="12" t="s">
        <v>51</v>
      </c>
      <c r="E20" s="12" t="s">
        <v>46</v>
      </c>
      <c r="F20" s="12" t="s">
        <v>66</v>
      </c>
      <c r="G20" s="12" t="s">
        <v>44</v>
      </c>
      <c r="H20" s="41" t="s">
        <v>72</v>
      </c>
      <c r="I20" s="13" t="s">
        <v>83</v>
      </c>
      <c r="J20" s="12" t="s">
        <v>96</v>
      </c>
      <c r="K20" s="13" t="str">
        <f>+'Ficha_IND-PCS-RP-001-0'!B17</f>
        <v>No aplica</v>
      </c>
      <c r="L20" s="13" t="str">
        <f>+'Ficha_IND-PCS-RP-001-0'!B18</f>
        <v>No aplica</v>
      </c>
      <c r="M20" s="13" t="str">
        <f>+'Ficha_IND-PCS-RP-001-0'!B19</f>
        <v>No aplica</v>
      </c>
      <c r="N20" s="13" t="str">
        <f>+'Ficha_IND-PCS-RP-001-0'!B20</f>
        <v>No aplica</v>
      </c>
      <c r="O20" s="12"/>
      <c r="P20" s="12"/>
      <c r="Q20" s="13" t="str">
        <f>+'Ficha_IND-PCS-RP-001-0'!F39</f>
        <v>(No. total de anotaciones efectivas / No. total de solicitudes recibidas en el trimestre + las pendientes del trimestre anterior) * 100%</v>
      </c>
      <c r="R20" s="12"/>
      <c r="S20" s="12"/>
      <c r="T20" s="13" t="str">
        <f>+'Ficha_IND-PCS-RP-001-0'!I39</f>
        <v>(No. total de anotaciones efectivas / No. total de solicitudes recibidas en el trimestre + las pendientes del trimestre anterior) * 100%</v>
      </c>
      <c r="U20" s="12"/>
      <c r="V20" s="12"/>
      <c r="W20" s="13" t="str">
        <f>+'Ficha_IND-PCS-RP-001-0'!L39</f>
        <v>(No. total de anotaciones efectivas / No. total de solicitudes recibidas en el trimestre + las pendientes del trimestre anterior) * 100%</v>
      </c>
      <c r="X20" s="12"/>
      <c r="Y20" s="12"/>
      <c r="Z20" s="13" t="str">
        <f>+'Ficha_IND-PCS-RP-001-0'!O39</f>
        <v>(No. total de anotaciones efectivas / No. total de solicitudes recibidas en el trimestre + las pendientes del trimestre anterior) * 100%</v>
      </c>
      <c r="AA20" s="13" t="str">
        <f>+'Ficha_IND-PCS-RP-001-0'!B25</f>
        <v>Anotaciones efectivas</v>
      </c>
      <c r="AB20" s="13" t="str">
        <f>+'Ficha_IND-PCS-RP-001-0'!B26</f>
        <v>Solicitudes recibidas en el trimestre</v>
      </c>
      <c r="AC20" s="13" t="str">
        <f>+'Ficha_IND-PCS-RP-001-0'!B27</f>
        <v>Solicitudes pendientes del trimestre anterior</v>
      </c>
      <c r="AD20" s="12"/>
      <c r="AE20" s="13" t="str">
        <f>+'Ficha_IND-PCS-RP-001-0'!B29</f>
        <v>Porcentaje</v>
      </c>
      <c r="AF20" s="12"/>
      <c r="AG20" s="13" t="str">
        <f>+'Ficha_IND-PCS-RP-001-0'!B13</f>
        <v>Porcentaje</v>
      </c>
      <c r="AH20" s="12" t="s">
        <v>101</v>
      </c>
      <c r="AI20" s="13" t="s">
        <v>106</v>
      </c>
      <c r="AJ20" s="13" t="str">
        <f>+'Ficha_IND-PCS-RP-001-0'!B34</f>
        <v>Director</v>
      </c>
      <c r="AK20" s="13" t="s">
        <v>106</v>
      </c>
      <c r="AL20" s="13" t="str">
        <f>+'Ficha_IND-PCS-RP-001-0'!C34</f>
        <v>Contratista o funcionario - Coordinador Grupo de Registro Público de Carrera Administrativa</v>
      </c>
      <c r="AM20" s="13" t="str">
        <f>+'Ficha_IND-PCS-RP-001-0'!P25</f>
        <v>Sistema Registro Público de Carrera Administrativa</v>
      </c>
      <c r="AN20" s="13" t="str">
        <f>+'Ficha_IND-PCS-RP-001-0'!P26</f>
        <v>Sistema Registro Público de Carrera Administrativa</v>
      </c>
      <c r="AO20" s="13" t="str">
        <f>+'Ficha_IND-PCS-RP-001-0'!P27</f>
        <v>Sistema Registro Público de Carrera Administrativa</v>
      </c>
      <c r="AP20" s="13" t="str">
        <f>+'Ficha_IND-PCS-RP-001-0'!P29</f>
        <v>Genérica</v>
      </c>
      <c r="AQ20" s="41"/>
      <c r="AR20" s="41"/>
      <c r="AS20" s="129">
        <f>+'Ficha_IND-PCS-RP-001-0'!F40</f>
        <v>0.45</v>
      </c>
      <c r="AT20" s="41"/>
      <c r="AU20" s="41"/>
      <c r="AV20" s="129">
        <f>+'Ficha_IND-PCS-RP-001-0'!I40</f>
        <v>0.45</v>
      </c>
      <c r="AW20" s="41"/>
      <c r="AX20" s="41"/>
      <c r="AY20" s="129">
        <f>+'Ficha_IND-PCS-RP-001-0'!L40</f>
        <v>0.45</v>
      </c>
      <c r="AZ20" s="41"/>
      <c r="BA20" s="41"/>
      <c r="BB20" s="129">
        <f>+'Ficha_IND-PCS-RP-001-0'!O40</f>
        <v>0.45</v>
      </c>
      <c r="BC20" s="41"/>
      <c r="BD20" s="41"/>
      <c r="BE20" s="129">
        <f>+'Ficha_IND-PCS-RP-001-0'!F41</f>
        <v>0.5</v>
      </c>
      <c r="BF20" s="41"/>
      <c r="BG20" s="41"/>
      <c r="BH20" s="129">
        <f>+'Ficha_IND-PCS-RP-001-0'!I41</f>
        <v>0.5</v>
      </c>
      <c r="BI20" s="41"/>
      <c r="BJ20" s="41"/>
      <c r="BK20" s="129">
        <f>+'Ficha_IND-PCS-RP-001-0'!L41</f>
        <v>0.5</v>
      </c>
      <c r="BL20" s="41"/>
      <c r="BM20" s="41"/>
      <c r="BN20" s="129">
        <f>+'Ficha_IND-PCS-RP-001-0'!O41</f>
        <v>0.5</v>
      </c>
      <c r="BO20" s="41"/>
      <c r="BP20" s="41"/>
      <c r="BQ20" s="129">
        <f>+'Ficha_IND-PCS-RP-001-0'!F42</f>
        <v>0.50387087350277537</v>
      </c>
      <c r="BR20" s="41"/>
      <c r="BS20" s="41"/>
      <c r="BT20" s="129">
        <f>+'Ficha_IND-PCS-RP-001-0'!I42</f>
        <v>1.8039073806078147</v>
      </c>
      <c r="BU20" s="41"/>
      <c r="BV20" s="41"/>
      <c r="BW20" s="129" t="e">
        <f>+'Ficha_IND-PCS-RP-001-0'!L42</f>
        <v>#DIV/0!</v>
      </c>
      <c r="BX20" s="41"/>
      <c r="BY20" s="41"/>
      <c r="BZ20" s="129" t="e">
        <f>+'Ficha_IND-PCS-RP-001-0'!O42</f>
        <v>#DIV/0!</v>
      </c>
      <c r="CA20" s="129">
        <f>+'Ficha_IND-PCS-RP-001-0'!B46</f>
        <v>0.45</v>
      </c>
      <c r="CB20" s="129">
        <f>+'Ficha_IND-PCS-RP-001-0'!B47</f>
        <v>0.5</v>
      </c>
      <c r="CC20" s="129" t="e">
        <f>+'Ficha_IND-PCS-RP-001-0'!B48</f>
        <v>#DIV/0!</v>
      </c>
      <c r="CD20" s="129" t="str">
        <f>+'Ficha_IND-PCS-RP-001-0'!B45</f>
        <v>Promedio</v>
      </c>
      <c r="CE20" s="129">
        <f>+'Ficha_IND-PCS-RP-001-0'!D51</f>
        <v>0</v>
      </c>
      <c r="CF20" s="129">
        <f>+'Ficha_IND-PCS-RP-001-0'!B51</f>
        <v>0</v>
      </c>
      <c r="CG20" s="129">
        <f>+'Ficha_IND-PCS-RP-001-0'!D51</f>
        <v>0</v>
      </c>
      <c r="CH20" s="129">
        <f>+'Ficha_IND-PCS-RP-001-0'!C51</f>
        <v>0</v>
      </c>
      <c r="CI20" s="129">
        <f>+'Ficha_IND-PCS-RP-001-0'!E51</f>
        <v>0</v>
      </c>
      <c r="CJ20" s="41"/>
      <c r="CK20" s="12"/>
      <c r="CL20" s="12"/>
    </row>
    <row r="21" spans="1:90" s="2" customFormat="1" ht="120" customHeight="1" x14ac:dyDescent="0.25">
      <c r="A21" s="12" t="str">
        <f>+'Ficha_IND-PCS-RP-002-0'!B6</f>
        <v>IND-PCS-RP-002-0</v>
      </c>
      <c r="B21" s="12" t="str">
        <f>+'Ficha_IND-PCS-RP-002-0'!B7</f>
        <v>Control de solicitudes devueltas</v>
      </c>
      <c r="C21" s="13" t="str">
        <f>+'Ficha_IND-PCS-RP-002-0'!B8</f>
        <v>Controlar el número  de solicitudes de anotación en el RPCA que son devueltas en el periodo</v>
      </c>
      <c r="D21" s="12" t="s">
        <v>51</v>
      </c>
      <c r="E21" s="12" t="s">
        <v>46</v>
      </c>
      <c r="F21" s="12" t="s">
        <v>66</v>
      </c>
      <c r="G21" s="12" t="s">
        <v>44</v>
      </c>
      <c r="H21" s="41" t="s">
        <v>73</v>
      </c>
      <c r="I21" s="13" t="s">
        <v>83</v>
      </c>
      <c r="J21" s="12" t="s">
        <v>96</v>
      </c>
      <c r="K21" s="13" t="str">
        <f>+'Ficha_IND-PCS-RP-002-0'!B17</f>
        <v>No aplica</v>
      </c>
      <c r="L21" s="13" t="str">
        <f>+'Ficha_IND-PCS-RP-002-0'!B18</f>
        <v>No aplica</v>
      </c>
      <c r="M21" s="13" t="str">
        <f>+'Ficha_IND-PCS-RP-002-0'!B19</f>
        <v>No aplica</v>
      </c>
      <c r="N21" s="13" t="str">
        <f>+'Ficha_IND-PCS-RP-002-0'!B20</f>
        <v>No aplica</v>
      </c>
      <c r="O21" s="12"/>
      <c r="P21" s="12"/>
      <c r="Q21" s="13" t="str">
        <f>+'Ficha_IND-PCS-RP-002-0'!F39</f>
        <v>(No. de devoluciones / No. total de solicitudes recibidas en el trimestre + las pendientes del trimestre anterior) * 100%</v>
      </c>
      <c r="R21" s="12"/>
      <c r="S21" s="12"/>
      <c r="T21" s="13" t="str">
        <f>+'Ficha_IND-PCS-RP-002-0'!I39</f>
        <v>(No. de devoluciones / No. total de solicitudes recibidas en el trimestre + las pendientes del trimestre anterior) * 100%</v>
      </c>
      <c r="U21" s="12"/>
      <c r="V21" s="12"/>
      <c r="W21" s="13" t="str">
        <f>+'Ficha_IND-PCS-RP-002-0'!L39</f>
        <v>(No. de devoluciones / No. total de solicitudes recibidas en el trimestre + las pendientes del trimestre anterior) * 100%</v>
      </c>
      <c r="X21" s="12"/>
      <c r="Y21" s="12"/>
      <c r="Z21" s="13" t="str">
        <f>+'Ficha_IND-PCS-RP-002-0'!O39</f>
        <v>(No. de devoluciones / No. total de solicitudes recibidas en el trimestre + las pendientes del trimestre anterior) * 100%</v>
      </c>
      <c r="AA21" s="13" t="str">
        <f>+'Ficha_IND-PCS-RP-002-0'!B25</f>
        <v>Devoluciones</v>
      </c>
      <c r="AB21" s="13" t="str">
        <f>+'Ficha_IND-PCS-RP-002-0'!B26</f>
        <v>Solicitudes recibidas en el trimestre</v>
      </c>
      <c r="AC21" s="13" t="str">
        <f>+'Ficha_IND-PCS-RP-002-0'!B27</f>
        <v>Solicitudes pendientes del trimestre anterior</v>
      </c>
      <c r="AD21" s="12"/>
      <c r="AE21" s="13" t="str">
        <f>+'Ficha_IND-PCS-RP-002-0'!B29</f>
        <v>Porcentaje</v>
      </c>
      <c r="AF21" s="12"/>
      <c r="AG21" s="13" t="str">
        <f>+'Ficha_IND-PCS-RP-002-0'!B13</f>
        <v>Porcentaje</v>
      </c>
      <c r="AH21" s="12" t="s">
        <v>101</v>
      </c>
      <c r="AI21" s="13" t="s">
        <v>106</v>
      </c>
      <c r="AJ21" s="13" t="str">
        <f>+'Ficha_IND-PCS-RP-002-0'!B34</f>
        <v>Director</v>
      </c>
      <c r="AK21" s="13" t="s">
        <v>106</v>
      </c>
      <c r="AL21" s="13" t="str">
        <f>+'Ficha_IND-PCS-RP-002-0'!C34</f>
        <v>Contratista o funcionario - Coordinador Grupo de Registro Público de Carrera Administrativa</v>
      </c>
      <c r="AM21" s="13" t="str">
        <f>+'Ficha_IND-PCS-RP-002-0'!P25</f>
        <v>Sistema Registro Público de Carrera Administrativa</v>
      </c>
      <c r="AN21" s="13" t="str">
        <f>+'Ficha_IND-PCS-RP-002-0'!P26</f>
        <v>Sistema Registro Público de Carrera Administrativa</v>
      </c>
      <c r="AO21" s="13" t="str">
        <f>+'Ficha_IND-PCS-RP-002-0'!P27</f>
        <v>Sistema Registro Público de Carrera Administrativa</v>
      </c>
      <c r="AP21" s="13" t="str">
        <f>+'Ficha_IND-PCS-RP-002-0'!P29</f>
        <v>Genérica</v>
      </c>
      <c r="AQ21" s="41"/>
      <c r="AR21" s="41"/>
      <c r="AS21" s="129">
        <f>+'Ficha_IND-PCS-RP-002-0'!F40</f>
        <v>0.4</v>
      </c>
      <c r="AT21" s="41"/>
      <c r="AU21" s="41"/>
      <c r="AV21" s="129">
        <f>+'Ficha_IND-PCS-RP-002-0'!I40</f>
        <v>0.4</v>
      </c>
      <c r="AW21" s="41"/>
      <c r="AX21" s="41"/>
      <c r="AY21" s="129">
        <f>+'Ficha_IND-PCS-RP-002-0'!L40</f>
        <v>0.4</v>
      </c>
      <c r="AZ21" s="41"/>
      <c r="BA21" s="41"/>
      <c r="BB21" s="129">
        <f>+'Ficha_IND-PCS-RP-002-0'!O40</f>
        <v>0.4</v>
      </c>
      <c r="BC21" s="41"/>
      <c r="BD21" s="41"/>
      <c r="BE21" s="129">
        <f>+'Ficha_IND-PCS-RP-002-0'!F41</f>
        <v>0.35</v>
      </c>
      <c r="BF21" s="41"/>
      <c r="BG21" s="41"/>
      <c r="BH21" s="129">
        <f>+'Ficha_IND-PCS-RP-002-0'!I41</f>
        <v>0.35</v>
      </c>
      <c r="BI21" s="41"/>
      <c r="BJ21" s="41"/>
      <c r="BK21" s="129">
        <f>+'Ficha_IND-PCS-RP-002-0'!L41</f>
        <v>0.35</v>
      </c>
      <c r="BL21" s="41"/>
      <c r="BM21" s="41"/>
      <c r="BN21" s="129">
        <f>+'Ficha_IND-PCS-RP-002-0'!O41</f>
        <v>0.35</v>
      </c>
      <c r="BO21" s="41"/>
      <c r="BP21" s="41"/>
      <c r="BQ21" s="129">
        <f>+'Ficha_IND-PCS-RP-002-0'!F42</f>
        <v>4.396728016359918E-2</v>
      </c>
      <c r="BR21" s="41"/>
      <c r="BS21" s="41"/>
      <c r="BT21" s="129">
        <f>+'Ficha_IND-PCS-RP-002-0'!I42</f>
        <v>0.10154365653642064</v>
      </c>
      <c r="BU21" s="41"/>
      <c r="BV21" s="41"/>
      <c r="BW21" s="129" t="e">
        <f>+'Ficha_IND-PCS-RP-002-0'!L42</f>
        <v>#DIV/0!</v>
      </c>
      <c r="BX21" s="41"/>
      <c r="BY21" s="41"/>
      <c r="BZ21" s="129" t="e">
        <f>+'Ficha_IND-PCS-RP-002-0'!O42</f>
        <v>#DIV/0!</v>
      </c>
      <c r="CA21" s="129">
        <f>+'Ficha_IND-PCS-RP-002-0'!B46</f>
        <v>0.4</v>
      </c>
      <c r="CB21" s="129">
        <f>+'Ficha_IND-PCS-RP-002-0'!B47</f>
        <v>0.35</v>
      </c>
      <c r="CC21" s="129" t="e">
        <f>+'Ficha_IND-PCS-RP-002-0'!B48</f>
        <v>#DIV/0!</v>
      </c>
      <c r="CD21" s="129" t="str">
        <f>+'Ficha_IND-PCS-RP-002-0'!B45</f>
        <v>Promedio</v>
      </c>
      <c r="CE21" s="129">
        <f>+'Ficha_IND-PCS-RP-002-0'!D51</f>
        <v>0</v>
      </c>
      <c r="CF21" s="129">
        <f>+'Ficha_IND-PCS-RP-002-0'!B51</f>
        <v>0</v>
      </c>
      <c r="CG21" s="129">
        <f>+'Ficha_IND-PCS-RP-002-0'!D51</f>
        <v>0</v>
      </c>
      <c r="CH21" s="129">
        <f>+'Ficha_IND-PCS-RP-002-0'!C51</f>
        <v>0</v>
      </c>
      <c r="CI21" s="129">
        <f>+'Ficha_IND-PCS-RP-002-0'!E51</f>
        <v>0</v>
      </c>
      <c r="CJ21" s="41"/>
      <c r="CK21" s="12"/>
      <c r="CL21" s="12"/>
    </row>
    <row r="22" spans="1:90" s="2" customFormat="1" ht="120" customHeight="1" x14ac:dyDescent="0.25">
      <c r="A22" s="12" t="str">
        <f>+'Ficha_IND-PCS-DO-001-1'!B6</f>
        <v>IND-PCS-DO-001-1</v>
      </c>
      <c r="B22" s="13" t="str">
        <f>+'Ficha_IND-PCS-DO-001-1'!B7</f>
        <v>Criterios discutidos por la CNSC en Sala Plena de Comisionados</v>
      </c>
      <c r="C22" s="13" t="str">
        <f>+'Ficha_IND-PCS-DO-001-1'!B8</f>
        <v>Definir posición doctrinal sobre los temas objeto de discusión, por parte de la CNSC</v>
      </c>
      <c r="D22" s="12" t="s">
        <v>52</v>
      </c>
      <c r="E22" s="12" t="s">
        <v>47</v>
      </c>
      <c r="F22" s="12" t="s">
        <v>66</v>
      </c>
      <c r="G22" s="12" t="s">
        <v>44</v>
      </c>
      <c r="H22" s="41" t="s">
        <v>72</v>
      </c>
      <c r="I22" s="13" t="s">
        <v>81</v>
      </c>
      <c r="J22" s="12" t="s">
        <v>96</v>
      </c>
      <c r="K22" s="13" t="str">
        <f>+'Ficha_IND-PCS-DO-001-1'!B17</f>
        <v>No aplica</v>
      </c>
      <c r="L22" s="13" t="str">
        <f>+'Ficha_IND-PCS-DO-001-1'!B18</f>
        <v>No aplica</v>
      </c>
      <c r="M22" s="13" t="str">
        <f>+'Ficha_IND-PCS-DO-001-1'!B19</f>
        <v>No aplica</v>
      </c>
      <c r="N22" s="13" t="str">
        <f>+'Ficha_IND-PCS-DO-001-1'!B20</f>
        <v>No aplica</v>
      </c>
      <c r="O22" s="12"/>
      <c r="P22" s="12"/>
      <c r="Q22" s="13"/>
      <c r="R22" s="12"/>
      <c r="S22" s="12"/>
      <c r="T22" s="13" t="str">
        <f>+'Ficha_IND-PCS-DO-001-1'!I39</f>
        <v>(No. de criterios discutidos/ No. criterios programados para discusión) * 100</v>
      </c>
      <c r="U22" s="12"/>
      <c r="V22" s="12"/>
      <c r="W22" s="13"/>
      <c r="X22" s="12"/>
      <c r="Y22" s="12"/>
      <c r="Z22" s="13" t="str">
        <f>+'Ficha_IND-PCS-DO-001-1'!O39</f>
        <v>(No. de criterios discutidos/ No. criterios programados para discusión) * 100</v>
      </c>
      <c r="AA22" s="13" t="str">
        <f>+'Ficha_IND-PCS-DO-001-1'!B25</f>
        <v>Criterios discutidos</v>
      </c>
      <c r="AB22" s="13" t="str">
        <f>+'Ficha_IND-PCS-DO-001-1'!B26</f>
        <v>Criterios programados para discusión</v>
      </c>
      <c r="AC22" s="13"/>
      <c r="AD22" s="12"/>
      <c r="AE22" s="13" t="str">
        <f>+'Ficha_IND-PCS-DO-001-1'!B29</f>
        <v>Porcentaje</v>
      </c>
      <c r="AF22" s="12"/>
      <c r="AG22" s="13" t="str">
        <f>+'Ficha_IND-PCS-DO-001-1'!B13</f>
        <v>Porcentaje</v>
      </c>
      <c r="AH22" s="12" t="s">
        <v>100</v>
      </c>
      <c r="AI22" s="13" t="s">
        <v>111</v>
      </c>
      <c r="AJ22" s="13" t="str">
        <f>+'Ficha_IND-PCS-DO-001-1'!B34</f>
        <v>Presidencia - ( Asignado ) Asesor jurídico</v>
      </c>
      <c r="AK22" s="13" t="s">
        <v>111</v>
      </c>
      <c r="AL22" s="13" t="str">
        <f>+'Ficha_IND-PCS-DO-001-1'!C34</f>
        <v>Profesional especializado</v>
      </c>
      <c r="AM22" s="13" t="str">
        <f>+'Ficha_IND-PCS-DO-001-1'!P25</f>
        <v>Actas de Sala Plena de Comisionados del primer semestre de 2019, Aplicativo Doctrina e información página web CNSC</v>
      </c>
      <c r="AN22" s="13" t="str">
        <f>+'Ficha_IND-PCS-DO-001-1'!P26</f>
        <v>Actas de Sala Plena de Comisionados del primer semestre de 2019, Aplicativo Doctrina e información página web CNSC</v>
      </c>
      <c r="AO22" s="13"/>
      <c r="AP22" s="13" t="str">
        <f>+'Ficha_IND-PCS-DO-001-1'!P29</f>
        <v>Genérica</v>
      </c>
      <c r="AQ22" s="41"/>
      <c r="AR22" s="41"/>
      <c r="AS22" s="129"/>
      <c r="AT22" s="41"/>
      <c r="AU22" s="41"/>
      <c r="AV22" s="129">
        <f>+'Ficha_IND-PCS-DO-001-1'!I40</f>
        <v>0.8</v>
      </c>
      <c r="AW22" s="41"/>
      <c r="AX22" s="41"/>
      <c r="AY22" s="129"/>
      <c r="AZ22" s="41"/>
      <c r="BA22" s="41"/>
      <c r="BB22" s="129">
        <f>+'Ficha_IND-PCS-DO-001-1'!O40</f>
        <v>0.8</v>
      </c>
      <c r="BC22" s="41"/>
      <c r="BD22" s="41"/>
      <c r="BE22" s="129"/>
      <c r="BF22" s="41"/>
      <c r="BG22" s="41"/>
      <c r="BH22" s="129">
        <f>+'Ficha_IND-PCS-DO-001-1'!I41</f>
        <v>0.9</v>
      </c>
      <c r="BI22" s="41"/>
      <c r="BJ22" s="41"/>
      <c r="BK22" s="129"/>
      <c r="BL22" s="41"/>
      <c r="BM22" s="41"/>
      <c r="BN22" s="129">
        <f>+'Ficha_IND-PCS-DO-001-1'!O41</f>
        <v>0.9</v>
      </c>
      <c r="BO22" s="41"/>
      <c r="BP22" s="41"/>
      <c r="BQ22" s="129"/>
      <c r="BR22" s="41"/>
      <c r="BS22" s="41"/>
      <c r="BT22" s="129">
        <f>+'Ficha_IND-PCS-DO-001-1'!I42</f>
        <v>1</v>
      </c>
      <c r="BU22" s="41"/>
      <c r="BV22" s="41"/>
      <c r="BW22" s="129"/>
      <c r="BX22" s="41"/>
      <c r="BY22" s="41"/>
      <c r="BZ22" s="129" t="e">
        <f>+'Ficha_IND-PCS-DO-001-1'!O42</f>
        <v>#DIV/0!</v>
      </c>
      <c r="CA22" s="129">
        <f>+'Ficha_IND-PCS-DO-001-1'!B46</f>
        <v>0.8</v>
      </c>
      <c r="CB22" s="129">
        <f>+'Ficha_IND-PCS-DO-001-1'!B47</f>
        <v>0.9</v>
      </c>
      <c r="CC22" s="129" t="e">
        <f>+'Ficha_IND-PCS-DO-001-1'!B48</f>
        <v>#DIV/0!</v>
      </c>
      <c r="CD22" s="129" t="str">
        <f>+'Ficha_IND-PCS-DO-001-1'!B45</f>
        <v>Promedio</v>
      </c>
      <c r="CE22" s="129">
        <f>+'Ficha_IND-PCS-DO-001-1'!D51</f>
        <v>43734</v>
      </c>
      <c r="CF22" s="129" t="str">
        <f>+'Ficha_IND-PCS-DO-001-1'!B51</f>
        <v>Profesional especializado</v>
      </c>
      <c r="CG22" s="129">
        <f>+'Ficha_IND-PCS-DO-001-1'!D51</f>
        <v>43734</v>
      </c>
      <c r="CH22" s="129" t="str">
        <f>+'Ficha_IND-PCS-DO-001-1'!C51</f>
        <v>Asesor Jurídico</v>
      </c>
      <c r="CI22" s="129" t="str">
        <f>+'Ficha_IND-PCS-DO-001-1'!E51</f>
        <v>Correo electrónico Enlace SIG</v>
      </c>
      <c r="CJ22" s="41"/>
      <c r="CK22" s="12"/>
      <c r="CL22" s="12"/>
    </row>
    <row r="23" spans="1:90" s="2" customFormat="1" ht="120" customHeight="1" x14ac:dyDescent="0.25">
      <c r="A23" s="12" t="str">
        <f>+'Ficha_IND-PCS-VG-001-0'!B6</f>
        <v>IND-PCS-VG-001-0</v>
      </c>
      <c r="B23" s="13" t="str">
        <f>+'Ficha_IND-PCS-VG-001-0'!B7</f>
        <v>Cumplimiento en la ejecución de jornadas de capacitación realizadas por la Dirección de Vigilancia de la CNSC</v>
      </c>
      <c r="C23" s="13" t="str">
        <f>+'Ficha_IND-PCS-VG-001-0'!B8</f>
        <v>Medir el cumplimiento en la ejecución de las jornadas programadas durante la vigencia</v>
      </c>
      <c r="D23" s="12" t="s">
        <v>51</v>
      </c>
      <c r="E23" s="12" t="s">
        <v>46</v>
      </c>
      <c r="F23" s="12" t="s">
        <v>66</v>
      </c>
      <c r="G23" s="12" t="s">
        <v>44</v>
      </c>
      <c r="H23" s="41" t="s">
        <v>72</v>
      </c>
      <c r="I23" s="13" t="s">
        <v>80</v>
      </c>
      <c r="J23" s="12" t="s">
        <v>96</v>
      </c>
      <c r="K23" s="13" t="str">
        <f>+'Ficha_IND-PCS-VG-001-0'!B17</f>
        <v>No aplica</v>
      </c>
      <c r="L23" s="13" t="str">
        <f>+'Ficha_IND-PCS-VG-001-0'!B18</f>
        <v>No aplica</v>
      </c>
      <c r="M23" s="13" t="str">
        <f>+'Ficha_IND-PCS-VG-001-0'!B19</f>
        <v>No aplica</v>
      </c>
      <c r="N23" s="13" t="str">
        <f>+'Ficha_IND-PCS-VG-001-0'!B20</f>
        <v>No aplica</v>
      </c>
      <c r="O23" s="12"/>
      <c r="P23" s="12"/>
      <c r="Q23" s="13"/>
      <c r="R23" s="12"/>
      <c r="S23" s="12"/>
      <c r="T23" s="13"/>
      <c r="U23" s="12"/>
      <c r="V23" s="12"/>
      <c r="W23" s="13"/>
      <c r="X23" s="12"/>
      <c r="Y23" s="12"/>
      <c r="Z23" s="13" t="str">
        <f>+'Ficha_IND-PCS-VG-001-0'!O39</f>
        <v>(No. de talleres realizados /  No. de talleres programados) * 100</v>
      </c>
      <c r="AA23" s="13" t="str">
        <f>+'Ficha_IND-PCS-VG-001-0'!B25</f>
        <v>Talleres realizados</v>
      </c>
      <c r="AB23" s="13" t="str">
        <f>+'Ficha_IND-PCS-VG-001-0'!B26</f>
        <v>Talleres programados</v>
      </c>
      <c r="AC23" s="13"/>
      <c r="AD23" s="12"/>
      <c r="AE23" s="13" t="str">
        <f>+'Ficha_IND-PCS-VG-001-0'!B29</f>
        <v>Porcentaje</v>
      </c>
      <c r="AF23" s="12"/>
      <c r="AG23" s="13" t="str">
        <f>+'Ficha_IND-PCS-VG-001-0'!B13</f>
        <v>Porcentaje</v>
      </c>
      <c r="AH23" s="12" t="s">
        <v>99</v>
      </c>
      <c r="AI23" s="13" t="s">
        <v>107</v>
      </c>
      <c r="AJ23" s="13" t="str">
        <f>+'Ficha_IND-PCS-VG-001-0'!B34</f>
        <v>Director</v>
      </c>
      <c r="AK23" s="13" t="s">
        <v>107</v>
      </c>
      <c r="AL23" s="13" t="str">
        <f>+'Ficha_IND-PCS-VG-001-0'!C34</f>
        <v>Contratista o funcionario</v>
      </c>
      <c r="AM23" s="13" t="str">
        <f>+'Ficha_IND-PCS-VG-001-0'!P25</f>
        <v>Listas de Asistencia a las jornadas programadas.</v>
      </c>
      <c r="AN23" s="13" t="str">
        <f>+'Ficha_IND-PCS-VG-001-0'!P26</f>
        <v>Comunicaciones de las jornadas programadas.</v>
      </c>
      <c r="AO23" s="13"/>
      <c r="AP23" s="13" t="str">
        <f>+'Ficha_IND-PCS-VG-001-0'!P29</f>
        <v>Genérica</v>
      </c>
      <c r="AQ23" s="41"/>
      <c r="AR23" s="41"/>
      <c r="AS23" s="129"/>
      <c r="AT23" s="41"/>
      <c r="AU23" s="41"/>
      <c r="AV23" s="129"/>
      <c r="AW23" s="41"/>
      <c r="AX23" s="41"/>
      <c r="AY23" s="129"/>
      <c r="AZ23" s="41"/>
      <c r="BA23" s="41"/>
      <c r="BB23" s="129">
        <f>+'Ficha_IND-PCS-VG-001-0'!O40</f>
        <v>0.9</v>
      </c>
      <c r="BC23" s="41"/>
      <c r="BD23" s="41"/>
      <c r="BE23" s="129"/>
      <c r="BF23" s="41"/>
      <c r="BG23" s="41"/>
      <c r="BH23" s="129"/>
      <c r="BI23" s="41"/>
      <c r="BJ23" s="41"/>
      <c r="BK23" s="129"/>
      <c r="BL23" s="41"/>
      <c r="BM23" s="41"/>
      <c r="BN23" s="129">
        <f>+'Ficha_IND-PCS-VG-001-0'!O41</f>
        <v>1</v>
      </c>
      <c r="BO23" s="41"/>
      <c r="BP23" s="41"/>
      <c r="BQ23" s="129"/>
      <c r="BR23" s="41"/>
      <c r="BS23" s="41"/>
      <c r="BT23" s="129"/>
      <c r="BU23" s="41"/>
      <c r="BV23" s="41"/>
      <c r="BW23" s="129"/>
      <c r="BX23" s="41"/>
      <c r="BY23" s="41"/>
      <c r="BZ23" s="129" t="e">
        <f>+'Ficha_IND-PCS-VG-001-0'!O42</f>
        <v>#DIV/0!</v>
      </c>
      <c r="CA23" s="129">
        <f>+'Ficha_IND-PCS-VG-001-0'!B46</f>
        <v>0.9</v>
      </c>
      <c r="CB23" s="129">
        <f>+'Ficha_IND-PCS-VG-001-0'!B47</f>
        <v>1</v>
      </c>
      <c r="CC23" s="129" t="e">
        <f>+'Ficha_IND-PCS-VG-001-0'!B48</f>
        <v>#DIV/0!</v>
      </c>
      <c r="CD23" s="129" t="str">
        <f>+'Ficha_IND-PCS-VG-001-0'!B45</f>
        <v>Promedio</v>
      </c>
      <c r="CE23" s="129">
        <f>+'Ficha_IND-PCS-VG-001-0'!D51</f>
        <v>0</v>
      </c>
      <c r="CF23" s="129">
        <f>+'Ficha_IND-PCS-VG-001-0'!B51</f>
        <v>0</v>
      </c>
      <c r="CG23" s="129">
        <f>+'Ficha_IND-PCS-VG-001-0'!D51</f>
        <v>0</v>
      </c>
      <c r="CH23" s="129">
        <f>+'Ficha_IND-PCS-VG-001-0'!C51</f>
        <v>0</v>
      </c>
      <c r="CI23" s="129">
        <f>+'Ficha_IND-PCS-VG-001-0'!E51</f>
        <v>0</v>
      </c>
      <c r="CJ23" s="41"/>
      <c r="CK23" s="12"/>
      <c r="CL23" s="12"/>
    </row>
    <row r="24" spans="1:90" s="2" customFormat="1" ht="120" customHeight="1" x14ac:dyDescent="0.25">
      <c r="A24" s="12" t="str">
        <f>+'Ficha_IND-PCS-VG-002-0'!B6</f>
        <v>IND-PCS-VG-002-0</v>
      </c>
      <c r="B24" s="13" t="str">
        <f>+'Ficha_IND-PCS-VG-002-0'!B7</f>
        <v>Cumplimiento en la ejecución de jornadas de capacitación realizadas por el Despacho 1 de la CNSC.</v>
      </c>
      <c r="C24" s="13" t="str">
        <f>+'Ficha_IND-PCS-VG-002-0'!B8</f>
        <v>Medir el cumplimiento en la ejecución de las jornadas programadas durante la vigencia</v>
      </c>
      <c r="D24" s="12" t="s">
        <v>51</v>
      </c>
      <c r="E24" s="12" t="s">
        <v>46</v>
      </c>
      <c r="F24" s="12" t="s">
        <v>66</v>
      </c>
      <c r="G24" s="12" t="s">
        <v>44</v>
      </c>
      <c r="H24" s="41" t="s">
        <v>72</v>
      </c>
      <c r="I24" s="13" t="s">
        <v>80</v>
      </c>
      <c r="J24" s="12" t="s">
        <v>96</v>
      </c>
      <c r="K24" s="13" t="str">
        <f>+'Ficha_IND-PCS-VG-002-0'!B17</f>
        <v>No aplica</v>
      </c>
      <c r="L24" s="13" t="str">
        <f>+'Ficha_IND-PCS-VG-002-0'!B18</f>
        <v>No aplica</v>
      </c>
      <c r="M24" s="13" t="str">
        <f>+'Ficha_IND-PCS-VG-002-0'!B19</f>
        <v>No aplica</v>
      </c>
      <c r="N24" s="13" t="str">
        <f>+'Ficha_IND-PCS-VG-002-0'!B20</f>
        <v>No aplica</v>
      </c>
      <c r="O24" s="12"/>
      <c r="P24" s="12"/>
      <c r="Q24" s="13"/>
      <c r="R24" s="12"/>
      <c r="S24" s="12"/>
      <c r="T24" s="13"/>
      <c r="U24" s="12"/>
      <c r="V24" s="12"/>
      <c r="W24" s="13"/>
      <c r="X24" s="12"/>
      <c r="Y24" s="12"/>
      <c r="Z24" s="13" t="str">
        <f>+'Ficha_IND-PCS-VG-002-0'!O39</f>
        <v>(No. de talleres realizados /  No. de talleres programados) * 100</v>
      </c>
      <c r="AA24" s="13" t="str">
        <f>+'Ficha_IND-PCS-VG-002-0'!B25</f>
        <v>Talleres realizados</v>
      </c>
      <c r="AB24" s="13" t="str">
        <f>+'Ficha_IND-PCS-VG-002-0'!B26</f>
        <v>Talleres programados</v>
      </c>
      <c r="AC24" s="13"/>
      <c r="AD24" s="12"/>
      <c r="AE24" s="13" t="str">
        <f>+'Ficha_IND-PCS-VG-002-0'!B29</f>
        <v>Porcentaje</v>
      </c>
      <c r="AF24" s="12"/>
      <c r="AG24" s="13" t="str">
        <f>+'Ficha_IND-PCS-VG-002-0'!B13</f>
        <v>Porcentaje</v>
      </c>
      <c r="AH24" s="12" t="s">
        <v>99</v>
      </c>
      <c r="AI24" s="13" t="s">
        <v>104</v>
      </c>
      <c r="AJ24" s="13" t="str">
        <f>+'Ficha_IND-PCS-VG-002-0'!B34</f>
        <v>Asesor o funcionario designado</v>
      </c>
      <c r="AK24" s="13" t="s">
        <v>107</v>
      </c>
      <c r="AL24" s="13" t="str">
        <f>+'Ficha_IND-PCS-VG-002-0'!C34</f>
        <v>Contratista o funcionario</v>
      </c>
      <c r="AM24" s="13" t="str">
        <f>+'Ficha_IND-PCS-VG-002-0'!P25</f>
        <v>Listas de Asistencia a las jornadas programadas.</v>
      </c>
      <c r="AN24" s="13" t="str">
        <f>+'Ficha_IND-PCS-VG-002-0'!P26</f>
        <v>Comunicaciones de las jornadas programadas.</v>
      </c>
      <c r="AO24" s="13"/>
      <c r="AP24" s="13" t="str">
        <f>+'Ficha_IND-PCS-VG-002-0'!P29</f>
        <v>Genérica</v>
      </c>
      <c r="AQ24" s="41"/>
      <c r="AR24" s="41"/>
      <c r="AS24" s="129"/>
      <c r="AT24" s="41"/>
      <c r="AU24" s="41"/>
      <c r="AV24" s="129"/>
      <c r="AW24" s="41"/>
      <c r="AX24" s="41"/>
      <c r="AY24" s="129"/>
      <c r="AZ24" s="41"/>
      <c r="BA24" s="41"/>
      <c r="BB24" s="129">
        <f>+'Ficha_IND-PCS-VG-002-0'!O40</f>
        <v>0.9</v>
      </c>
      <c r="BC24" s="41"/>
      <c r="BD24" s="41"/>
      <c r="BE24" s="129"/>
      <c r="BF24" s="41"/>
      <c r="BG24" s="41"/>
      <c r="BH24" s="129"/>
      <c r="BI24" s="41"/>
      <c r="BJ24" s="41"/>
      <c r="BK24" s="129"/>
      <c r="BL24" s="41"/>
      <c r="BM24" s="41"/>
      <c r="BN24" s="129">
        <f>+'Ficha_IND-PCS-VG-002-0'!O41</f>
        <v>1</v>
      </c>
      <c r="BO24" s="41"/>
      <c r="BP24" s="41"/>
      <c r="BQ24" s="129"/>
      <c r="BR24" s="41"/>
      <c r="BS24" s="41"/>
      <c r="BT24" s="129"/>
      <c r="BU24" s="41"/>
      <c r="BV24" s="41"/>
      <c r="BW24" s="129"/>
      <c r="BX24" s="41"/>
      <c r="BY24" s="41"/>
      <c r="BZ24" s="129" t="e">
        <f>+'Ficha_IND-PCS-VG-002-0'!O42</f>
        <v>#DIV/0!</v>
      </c>
      <c r="CA24" s="129">
        <f>+'Ficha_IND-PCS-VG-002-0'!B46</f>
        <v>0.9</v>
      </c>
      <c r="CB24" s="129">
        <f>+'Ficha_IND-PCS-VG-002-0'!B47</f>
        <v>1</v>
      </c>
      <c r="CC24" s="129" t="e">
        <f>+'Ficha_IND-PCS-VG-002-0'!B48</f>
        <v>#DIV/0!</v>
      </c>
      <c r="CD24" s="129" t="str">
        <f>+'Ficha_IND-PCS-VG-002-0'!B45</f>
        <v>Promedio</v>
      </c>
      <c r="CE24" s="129">
        <f>+'Ficha_IND-PCS-VG-002-0'!D51</f>
        <v>0</v>
      </c>
      <c r="CF24" s="129">
        <f>+'Ficha_IND-PCS-VG-002-0'!B51</f>
        <v>0</v>
      </c>
      <c r="CG24" s="129">
        <f>+'Ficha_IND-PCS-VG-002-0'!D51</f>
        <v>0</v>
      </c>
      <c r="CH24" s="129">
        <f>+'Ficha_IND-PCS-VG-002-0'!C51</f>
        <v>0</v>
      </c>
      <c r="CI24" s="129">
        <f>+'Ficha_IND-PCS-VG-002-0'!E51</f>
        <v>0</v>
      </c>
      <c r="CJ24" s="41"/>
      <c r="CK24" s="12"/>
      <c r="CL24" s="12"/>
    </row>
    <row r="25" spans="1:90" s="2" customFormat="1" ht="120" customHeight="1" x14ac:dyDescent="0.25">
      <c r="A25" s="12" t="str">
        <f>+'Ficha_IND-PCS-VG-003-0'!B6</f>
        <v>IND-PCS-VG-003-0</v>
      </c>
      <c r="B25" s="13" t="str">
        <f>+'Ficha_IND-PCS-VG-003-0'!B7</f>
        <v>Cumplimiento en la ejecución de jornadas de capacitación realizadas por el Despacho 2 de la CNSC.</v>
      </c>
      <c r="C25" s="13" t="str">
        <f>+'Ficha_IND-PCS-VG-003-0'!B8</f>
        <v>Medir el cumplimiento en la ejecución de las jornadas programadas durante la vigencia</v>
      </c>
      <c r="D25" s="12" t="s">
        <v>51</v>
      </c>
      <c r="E25" s="12" t="s">
        <v>46</v>
      </c>
      <c r="F25" s="12" t="s">
        <v>66</v>
      </c>
      <c r="G25" s="12" t="s">
        <v>44</v>
      </c>
      <c r="H25" s="41" t="s">
        <v>72</v>
      </c>
      <c r="I25" s="13" t="s">
        <v>80</v>
      </c>
      <c r="J25" s="12" t="s">
        <v>96</v>
      </c>
      <c r="K25" s="13" t="str">
        <f>+'Ficha_IND-PCS-VG-003-0'!B17</f>
        <v>No aplica</v>
      </c>
      <c r="L25" s="13" t="str">
        <f>+'Ficha_IND-PCS-VG-003-0'!B18</f>
        <v>No aplica</v>
      </c>
      <c r="M25" s="13" t="str">
        <f>+'Ficha_IND-PCS-VG-003-0'!B19</f>
        <v>No aplica</v>
      </c>
      <c r="N25" s="13" t="str">
        <f>+'Ficha_IND-PCS-VG-003-0'!B20</f>
        <v>No aplica</v>
      </c>
      <c r="O25" s="12"/>
      <c r="P25" s="12"/>
      <c r="Q25" s="13"/>
      <c r="R25" s="12"/>
      <c r="S25" s="12"/>
      <c r="T25" s="13"/>
      <c r="U25" s="12"/>
      <c r="V25" s="12"/>
      <c r="W25" s="13"/>
      <c r="X25" s="12"/>
      <c r="Y25" s="12"/>
      <c r="Z25" s="13" t="str">
        <f>+'Ficha_IND-PCS-VG-003-0'!O39</f>
        <v>(No. de talleres realizados /  No. de talleres programados) * 100</v>
      </c>
      <c r="AA25" s="13" t="str">
        <f>+'Ficha_IND-PCS-VG-003-0'!B25</f>
        <v>Talleres realizados</v>
      </c>
      <c r="AB25" s="13" t="str">
        <f>+'Ficha_IND-PCS-VG-003-0'!B26</f>
        <v>Talleres programados</v>
      </c>
      <c r="AC25" s="13"/>
      <c r="AD25" s="12"/>
      <c r="AE25" s="13" t="str">
        <f>+'Ficha_IND-PCS-VG-003-0'!B29</f>
        <v>Porcentaje</v>
      </c>
      <c r="AF25" s="12"/>
      <c r="AG25" s="13" t="str">
        <f>+'Ficha_IND-PCS-VG-003-0'!B13</f>
        <v>Porcentaje</v>
      </c>
      <c r="AH25" s="12" t="s">
        <v>99</v>
      </c>
      <c r="AI25" s="13" t="s">
        <v>104</v>
      </c>
      <c r="AJ25" s="13" t="str">
        <f>+'Ficha_IND-PCS-VG-003-0'!B34</f>
        <v>Asesor o funcionario designado</v>
      </c>
      <c r="AK25" s="13" t="s">
        <v>107</v>
      </c>
      <c r="AL25" s="13" t="str">
        <f>+'Ficha_IND-PCS-VG-003-0'!C34</f>
        <v>Contratista o funcionario</v>
      </c>
      <c r="AM25" s="13" t="str">
        <f>+'Ficha_IND-PCS-VG-003-0'!P25</f>
        <v>Listas de Asistencia a las jornadas programadas.</v>
      </c>
      <c r="AN25" s="13" t="str">
        <f>+'Ficha_IND-PCS-VG-003-0'!P26</f>
        <v>Comunicaciones de las jornadas programadas.</v>
      </c>
      <c r="AO25" s="13"/>
      <c r="AP25" s="13" t="str">
        <f>+'Ficha_IND-PCS-VG-003-0'!P29</f>
        <v>Genérica</v>
      </c>
      <c r="AQ25" s="41"/>
      <c r="AR25" s="41"/>
      <c r="AS25" s="129"/>
      <c r="AT25" s="41"/>
      <c r="AU25" s="41"/>
      <c r="AV25" s="129"/>
      <c r="AW25" s="41"/>
      <c r="AX25" s="41"/>
      <c r="AY25" s="129"/>
      <c r="AZ25" s="41"/>
      <c r="BA25" s="41"/>
      <c r="BB25" s="129">
        <f>+'Ficha_IND-PCS-VG-003-0'!O40</f>
        <v>0.9</v>
      </c>
      <c r="BC25" s="41"/>
      <c r="BD25" s="41"/>
      <c r="BE25" s="129"/>
      <c r="BF25" s="41"/>
      <c r="BG25" s="41"/>
      <c r="BH25" s="129"/>
      <c r="BI25" s="41"/>
      <c r="BJ25" s="41"/>
      <c r="BK25" s="129"/>
      <c r="BL25" s="41"/>
      <c r="BM25" s="41"/>
      <c r="BN25" s="129">
        <f>+'Ficha_IND-PCS-VG-003-0'!O41</f>
        <v>1</v>
      </c>
      <c r="BO25" s="41"/>
      <c r="BP25" s="41"/>
      <c r="BQ25" s="129"/>
      <c r="BR25" s="41"/>
      <c r="BS25" s="41"/>
      <c r="BT25" s="129"/>
      <c r="BU25" s="41"/>
      <c r="BV25" s="41"/>
      <c r="BW25" s="129"/>
      <c r="BX25" s="41"/>
      <c r="BY25" s="41"/>
      <c r="BZ25" s="129" t="e">
        <f>+'Ficha_IND-PCS-VG-003-0'!O42</f>
        <v>#DIV/0!</v>
      </c>
      <c r="CA25" s="129">
        <f>+'Ficha_IND-PCS-VG-003-0'!B46</f>
        <v>0.9</v>
      </c>
      <c r="CB25" s="129">
        <f>+'Ficha_IND-PCS-VG-003-0'!B47</f>
        <v>1</v>
      </c>
      <c r="CC25" s="129" t="e">
        <f>+'Ficha_IND-PCS-VG-003-0'!B48</f>
        <v>#DIV/0!</v>
      </c>
      <c r="CD25" s="129" t="str">
        <f>+'Ficha_IND-PCS-VG-003-0'!B45</f>
        <v>Promedio</v>
      </c>
      <c r="CE25" s="129">
        <f>+'Ficha_IND-PCS-VG-003-0'!D51</f>
        <v>0</v>
      </c>
      <c r="CF25" s="129">
        <f>+'Ficha_IND-PCS-VG-003-0'!B51</f>
        <v>0</v>
      </c>
      <c r="CG25" s="129">
        <f>+'Ficha_IND-PCS-VG-003-0'!D51</f>
        <v>0</v>
      </c>
      <c r="CH25" s="129">
        <f>+'Ficha_IND-PCS-VG-003-0'!C51</f>
        <v>0</v>
      </c>
      <c r="CI25" s="129">
        <f>+'Ficha_IND-PCS-VG-003-0'!E51</f>
        <v>0</v>
      </c>
      <c r="CJ25" s="41"/>
      <c r="CK25" s="12"/>
      <c r="CL25" s="12"/>
    </row>
    <row r="26" spans="1:90" s="2" customFormat="1" ht="120" customHeight="1" x14ac:dyDescent="0.25">
      <c r="A26" s="12" t="str">
        <f>+'Ficha_IND-PCS-VG-004-0'!B6</f>
        <v>IND-PCS-VG-004-0</v>
      </c>
      <c r="B26" s="13" t="str">
        <f>+'Ficha_IND-PCS-VG-004-0'!B7</f>
        <v>Cumplimiento en la ejecución de jornadas de capacitación realizadas por el Despacho 3 de la CNSC</v>
      </c>
      <c r="C26" s="13" t="str">
        <f>+'Ficha_IND-PCS-VG-004-0'!B8</f>
        <v>Medir el cumplimiento en la ejecución de las jornadas programadas durante la vigencia</v>
      </c>
      <c r="D26" s="12" t="s">
        <v>51</v>
      </c>
      <c r="E26" s="12" t="s">
        <v>46</v>
      </c>
      <c r="F26" s="12" t="s">
        <v>66</v>
      </c>
      <c r="G26" s="12" t="s">
        <v>44</v>
      </c>
      <c r="H26" s="41" t="s">
        <v>72</v>
      </c>
      <c r="I26" s="13" t="s">
        <v>80</v>
      </c>
      <c r="J26" s="12" t="s">
        <v>96</v>
      </c>
      <c r="K26" s="13" t="str">
        <f>+'Ficha_IND-PCS-VG-004-0'!B17</f>
        <v>No aplica</v>
      </c>
      <c r="L26" s="13" t="str">
        <f>+'Ficha_IND-PCS-VG-004-0'!B18</f>
        <v>No aplica</v>
      </c>
      <c r="M26" s="13" t="str">
        <f>+'Ficha_IND-PCS-VG-004-0'!B19</f>
        <v>No aplica</v>
      </c>
      <c r="N26" s="13" t="str">
        <f>+'Ficha_IND-PCS-VG-004-0'!B20</f>
        <v>No aplica</v>
      </c>
      <c r="O26" s="12"/>
      <c r="P26" s="12"/>
      <c r="Q26" s="13"/>
      <c r="R26" s="12"/>
      <c r="S26" s="12"/>
      <c r="T26" s="13"/>
      <c r="U26" s="12"/>
      <c r="V26" s="12"/>
      <c r="W26" s="13"/>
      <c r="X26" s="12"/>
      <c r="Y26" s="12"/>
      <c r="Z26" s="13" t="str">
        <f>+'Ficha_IND-PCS-VG-004-0'!O39</f>
        <v>(No. de talleres realizados /  No. de talleres programados) * 100</v>
      </c>
      <c r="AA26" s="13" t="str">
        <f>+'Ficha_IND-PCS-VG-004-0'!B25</f>
        <v>Talleres realizados</v>
      </c>
      <c r="AB26" s="13" t="str">
        <f>+'Ficha_IND-PCS-VG-004-0'!B26</f>
        <v>Talleres programados</v>
      </c>
      <c r="AC26" s="13"/>
      <c r="AD26" s="12"/>
      <c r="AE26" s="13" t="str">
        <f>+'Ficha_IND-PCS-VG-004-0'!B29</f>
        <v>Porcentaje</v>
      </c>
      <c r="AF26" s="12"/>
      <c r="AG26" s="13" t="str">
        <f>+'Ficha_IND-PCS-VG-004-0'!B13</f>
        <v>Porcentaje</v>
      </c>
      <c r="AH26" s="12" t="s">
        <v>99</v>
      </c>
      <c r="AI26" s="13" t="s">
        <v>104</v>
      </c>
      <c r="AJ26" s="13" t="str">
        <f>+'Ficha_IND-PCS-VG-004-0'!B34</f>
        <v>Asesor o funcionario designado</v>
      </c>
      <c r="AK26" s="13" t="s">
        <v>107</v>
      </c>
      <c r="AL26" s="13" t="str">
        <f>+'Ficha_IND-PCS-VG-004-0'!C34</f>
        <v>Contratista o funcionario</v>
      </c>
      <c r="AM26" s="13" t="str">
        <f>+'Ficha_IND-PCS-VG-004-0'!P25</f>
        <v>Listas de Asistencia a las jornadas programadas.</v>
      </c>
      <c r="AN26" s="13" t="str">
        <f>+'Ficha_IND-PCS-VG-004-0'!P26</f>
        <v>Comunicaciones de las jornadas programadas.</v>
      </c>
      <c r="AO26" s="13"/>
      <c r="AP26" s="13" t="str">
        <f>+'Ficha_IND-PCS-VG-004-0'!P29</f>
        <v>Genérica</v>
      </c>
      <c r="AQ26" s="41"/>
      <c r="AR26" s="41"/>
      <c r="AS26" s="129"/>
      <c r="AT26" s="41"/>
      <c r="AU26" s="41"/>
      <c r="AV26" s="129"/>
      <c r="AW26" s="41"/>
      <c r="AX26" s="41"/>
      <c r="AY26" s="129"/>
      <c r="AZ26" s="41"/>
      <c r="BA26" s="41"/>
      <c r="BB26" s="129">
        <f>+'Ficha_IND-PCS-VG-004-0'!O40</f>
        <v>0.9</v>
      </c>
      <c r="BC26" s="41"/>
      <c r="BD26" s="41"/>
      <c r="BE26" s="129"/>
      <c r="BF26" s="41"/>
      <c r="BG26" s="41"/>
      <c r="BH26" s="129"/>
      <c r="BI26" s="41"/>
      <c r="BJ26" s="41"/>
      <c r="BK26" s="129"/>
      <c r="BL26" s="41"/>
      <c r="BM26" s="41"/>
      <c r="BN26" s="129">
        <f>+'Ficha_IND-PCS-VG-004-0'!O41</f>
        <v>1</v>
      </c>
      <c r="BO26" s="41"/>
      <c r="BP26" s="41"/>
      <c r="BQ26" s="129"/>
      <c r="BR26" s="41"/>
      <c r="BS26" s="41"/>
      <c r="BT26" s="129"/>
      <c r="BU26" s="41"/>
      <c r="BV26" s="41"/>
      <c r="BW26" s="129"/>
      <c r="BX26" s="41"/>
      <c r="BY26" s="41"/>
      <c r="BZ26" s="129" t="e">
        <f>+'Ficha_IND-PCS-VG-004-0'!O42</f>
        <v>#DIV/0!</v>
      </c>
      <c r="CA26" s="129">
        <f>+'Ficha_IND-PCS-VG-004-0'!B46</f>
        <v>0.9</v>
      </c>
      <c r="CB26" s="129">
        <f>+'Ficha_IND-PCS-VG-004-0'!B47</f>
        <v>1</v>
      </c>
      <c r="CC26" s="129" t="e">
        <f>+'Ficha_IND-PCS-VG-004-0'!B48</f>
        <v>#DIV/0!</v>
      </c>
      <c r="CD26" s="129" t="str">
        <f>+'Ficha_IND-PCS-VG-004-0'!B45</f>
        <v>Promedio</v>
      </c>
      <c r="CE26" s="129">
        <f>+'Ficha_IND-PCS-VG-004-0'!D51</f>
        <v>0</v>
      </c>
      <c r="CF26" s="129">
        <f>+'Ficha_IND-PCS-VG-004-0'!B51</f>
        <v>0</v>
      </c>
      <c r="CG26" s="129">
        <f>+'Ficha_IND-PCS-VG-004-0'!D51</f>
        <v>0</v>
      </c>
      <c r="CH26" s="129">
        <f>+'Ficha_IND-PCS-VG-004-0'!C51</f>
        <v>0</v>
      </c>
      <c r="CI26" s="129">
        <f>+'Ficha_IND-PCS-VG-004-0'!E51</f>
        <v>0</v>
      </c>
      <c r="CJ26" s="41"/>
      <c r="CK26" s="12"/>
      <c r="CL26" s="12"/>
    </row>
    <row r="27" spans="1:90" s="2" customFormat="1" ht="177" customHeight="1" x14ac:dyDescent="0.25">
      <c r="A27" s="12" t="str">
        <f>+'Ficha_IND-PCS-VG-005-0'!B6</f>
        <v>IND-PCS-VG-005-0</v>
      </c>
      <c r="B27" s="13" t="str">
        <f>+'Ficha_IND-PCS-VG-005-0'!B7</f>
        <v>Atención y trámite de las reclamaciones en segunda instancia improcedentes, en los asuntos de competencia de la CNSC</v>
      </c>
      <c r="C27" s="13" t="str">
        <f>+'Ficha_IND-PCS-VG-005-0'!B8</f>
        <v>Medir el tiempo de respuesta  a las reclamaciones improcedentes en segunda instancia que son remitidas a la  CNSC</v>
      </c>
      <c r="D27" s="12" t="s">
        <v>52</v>
      </c>
      <c r="E27" s="12" t="s">
        <v>47</v>
      </c>
      <c r="F27" s="12" t="s">
        <v>67</v>
      </c>
      <c r="G27" s="12" t="s">
        <v>44</v>
      </c>
      <c r="H27" s="41" t="s">
        <v>73</v>
      </c>
      <c r="I27" s="13" t="s">
        <v>80</v>
      </c>
      <c r="J27" s="12" t="s">
        <v>96</v>
      </c>
      <c r="K27" s="13" t="str">
        <f>+'Ficha_IND-PCS-VG-005-0'!B17</f>
        <v>No aplica</v>
      </c>
      <c r="L27" s="13" t="str">
        <f>+'Ficha_IND-PCS-VG-005-0'!B18</f>
        <v>No aplica</v>
      </c>
      <c r="M27" s="13" t="str">
        <f>+'Ficha_IND-PCS-VG-005-0'!B19</f>
        <v>No aplica</v>
      </c>
      <c r="N27" s="13" t="str">
        <f>+'Ficha_IND-PCS-VG-005-0'!B20</f>
        <v>No aplica</v>
      </c>
      <c r="O27" s="12"/>
      <c r="P27" s="12"/>
      <c r="Q27" s="13" t="str">
        <f>+'Ficha_IND-PCS-VG-005-0'!F39</f>
        <v>(Promedio de días en que tramita y resuelve una reclamación en segunda instancia improcedente,  a partir que se cuente con la información completa / Promedio de días en que se reciben las reclamaciones en segunda instancia improcedentes)</v>
      </c>
      <c r="R27" s="12"/>
      <c r="S27" s="12"/>
      <c r="T27" s="13" t="str">
        <f>+'Ficha_IND-PCS-VG-005-0'!I39</f>
        <v>(Promedio de días en que tramita y resuelve una reclamación en segunda instancia improcedente,  a partir que se cuente con la información completa / Promedio de días en que se reciben las reclamaciones en segunda instancia improcedentes)</v>
      </c>
      <c r="U27" s="12"/>
      <c r="V27" s="12"/>
      <c r="W27" s="13" t="str">
        <f>+'Ficha_IND-PCS-VG-005-0'!L39</f>
        <v>(Promedio de días en que tramita y resuelve una reclamación en segunda instancia improcedente,  a partir que se cuente con la información completa / Promedio de días en que se reciben las reclamaciones en segunda instancia improcedentes)</v>
      </c>
      <c r="X27" s="12"/>
      <c r="Y27" s="12"/>
      <c r="Z27" s="13" t="str">
        <f>+'Ficha_IND-PCS-VG-005-0'!O39</f>
        <v>(Promedio de días en que tramita y resuelve una reclamación en segunda instancia improcedente,  a partir que se cuente con la información completa / Promedio de días en que se reciben las reclamaciones en segunda instancia improcedentes)</v>
      </c>
      <c r="AA27" s="13" t="str">
        <f>+'Ficha_IND-PCS-VG-005-0'!B25</f>
        <v>Días en que tramita y resuelve una reclamación en segunda instancia improcedente,  a partir que se cuente con la información completa</v>
      </c>
      <c r="AB27" s="13" t="str">
        <f>+'Ficha_IND-PCS-VG-005-0'!B26</f>
        <v>Días en que se reciben las reclamaciones en segunda instancia improcedentes</v>
      </c>
      <c r="AC27" s="13"/>
      <c r="AD27" s="12"/>
      <c r="AE27" s="13"/>
      <c r="AF27" s="12"/>
      <c r="AG27" s="13" t="str">
        <f>+'Ficha_IND-PCS-VG-005-0'!B13</f>
        <v>Días</v>
      </c>
      <c r="AH27" s="12" t="s">
        <v>101</v>
      </c>
      <c r="AI27" s="13" t="s">
        <v>107</v>
      </c>
      <c r="AJ27" s="13" t="str">
        <f>+'Ficha_IND-PCS-VG-005-0'!B34</f>
        <v>Director</v>
      </c>
      <c r="AK27" s="13" t="s">
        <v>107</v>
      </c>
      <c r="AL27" s="13" t="str">
        <f>+'Ficha_IND-PCS-VG-005-0'!C34</f>
        <v>Contratista o funcionario</v>
      </c>
      <c r="AM27" s="13" t="str">
        <f>+'Ficha_IND-PCS-VG-005-0'!P25</f>
        <v>Respuesta a reclamaciones en segunda instancia improcedentes
(Base de datos  Vigilancia)</v>
      </c>
      <c r="AN27" s="13" t="str">
        <f>+'Ficha_IND-PCS-VG-005-0'!P26</f>
        <v>Reclamaciones en segunda instancia improcedentes radicadas en la CNSC.</v>
      </c>
      <c r="AO27" s="13"/>
      <c r="AP27" s="13"/>
      <c r="AQ27" s="41"/>
      <c r="AR27" s="41"/>
      <c r="AS27" s="131">
        <f>+'Ficha_IND-PCS-VG-005-0'!F40</f>
        <v>61</v>
      </c>
      <c r="AT27" s="41"/>
      <c r="AU27" s="41"/>
      <c r="AV27" s="131">
        <f>+'Ficha_IND-PCS-VG-005-0'!I40</f>
        <v>61</v>
      </c>
      <c r="AW27" s="41"/>
      <c r="AX27" s="41"/>
      <c r="AY27" s="131">
        <f>+'Ficha_IND-PCS-VG-005-0'!L40</f>
        <v>61</v>
      </c>
      <c r="AZ27" s="41"/>
      <c r="BA27" s="41"/>
      <c r="BB27" s="131">
        <f>+'Ficha_IND-PCS-VG-005-0'!O40</f>
        <v>61</v>
      </c>
      <c r="BC27" s="41"/>
      <c r="BD27" s="41"/>
      <c r="BE27" s="131">
        <f>+'Ficha_IND-PCS-VG-005-0'!F41</f>
        <v>55</v>
      </c>
      <c r="BF27" s="41"/>
      <c r="BG27" s="41"/>
      <c r="BH27" s="131">
        <f>+'Ficha_IND-PCS-VG-005-0'!I41</f>
        <v>55</v>
      </c>
      <c r="BI27" s="41"/>
      <c r="BJ27" s="41"/>
      <c r="BK27" s="131">
        <f>+'Ficha_IND-PCS-VG-005-0'!L41</f>
        <v>55</v>
      </c>
      <c r="BL27" s="41"/>
      <c r="BM27" s="41"/>
      <c r="BN27" s="131">
        <f>+'Ficha_IND-PCS-VG-005-0'!O41</f>
        <v>55</v>
      </c>
      <c r="BO27" s="41"/>
      <c r="BP27" s="41"/>
      <c r="BQ27" s="131">
        <f>+'Ficha_IND-PCS-VG-005-0'!F42</f>
        <v>0.49107142857142855</v>
      </c>
      <c r="BR27" s="41"/>
      <c r="BS27" s="41"/>
      <c r="BT27" s="131">
        <f>+'Ficha_IND-PCS-VG-005-0'!I42</f>
        <v>0.27906976744186046</v>
      </c>
      <c r="BU27" s="41"/>
      <c r="BV27" s="41"/>
      <c r="BW27" s="131" t="e">
        <f>+'Ficha_IND-PCS-VG-005-0'!L42</f>
        <v>#DIV/0!</v>
      </c>
      <c r="BX27" s="41"/>
      <c r="BY27" s="41"/>
      <c r="BZ27" s="131" t="e">
        <f>+'Ficha_IND-PCS-VG-005-0'!O42</f>
        <v>#DIV/0!</v>
      </c>
      <c r="CA27" s="131">
        <f>+'Ficha_IND-PCS-VG-005-0'!B46</f>
        <v>61</v>
      </c>
      <c r="CB27" s="131">
        <f>+'Ficha_IND-PCS-VG-005-0'!B47</f>
        <v>55</v>
      </c>
      <c r="CC27" s="131" t="e">
        <f>+'Ficha_IND-PCS-VG-005-0'!B48</f>
        <v>#DIV/0!</v>
      </c>
      <c r="CD27" s="131" t="str">
        <f>+'Ficha_IND-PCS-VG-005-0'!B45</f>
        <v>Promedio</v>
      </c>
      <c r="CE27" s="131">
        <f>+'Ficha_IND-PCS-VG-005-0'!D51</f>
        <v>0</v>
      </c>
      <c r="CF27" s="131">
        <f>+'Ficha_IND-PCS-VG-005-0'!B51</f>
        <v>0</v>
      </c>
      <c r="CG27" s="131">
        <f>+'Ficha_IND-PCS-VG-005-0'!D51</f>
        <v>0</v>
      </c>
      <c r="CH27" s="131">
        <f>+'Ficha_IND-PCS-VG-005-0'!C51</f>
        <v>0</v>
      </c>
      <c r="CI27" s="131">
        <f>+'Ficha_IND-PCS-VG-005-0'!E51</f>
        <v>0</v>
      </c>
      <c r="CJ27" s="41"/>
      <c r="CK27" s="12"/>
      <c r="CL27" s="12"/>
    </row>
    <row r="28" spans="1:90" s="2" customFormat="1" ht="177" customHeight="1" x14ac:dyDescent="0.25">
      <c r="A28" s="12" t="str">
        <f>+'Ficha_IND-PCS-VG-006-0'!B6</f>
        <v>IND-PCS-VG-006-0</v>
      </c>
      <c r="B28" s="13" t="str">
        <f>+'Ficha_IND-PCS-VG-006-0'!B7</f>
        <v>Atención y trámite de las reclamaciones en segunda instancia procedentes, en los asuntos de competencia de la CNSC</v>
      </c>
      <c r="C28" s="13" t="str">
        <f>+'Ficha_IND-PCS-VG-006-0'!B8</f>
        <v>Medir el tiempo de respuesta  a las reclamaciones procedentes  en segunda instancia que son remitidas a la  CNSC</v>
      </c>
      <c r="D28" s="12" t="s">
        <v>52</v>
      </c>
      <c r="E28" s="12" t="s">
        <v>47</v>
      </c>
      <c r="F28" s="12" t="s">
        <v>67</v>
      </c>
      <c r="G28" s="12" t="s">
        <v>44</v>
      </c>
      <c r="H28" s="41" t="s">
        <v>73</v>
      </c>
      <c r="I28" s="13" t="s">
        <v>80</v>
      </c>
      <c r="J28" s="12" t="s">
        <v>96</v>
      </c>
      <c r="K28" s="13" t="str">
        <f>+'Ficha_IND-PCS-VG-006-0'!B17</f>
        <v>No aplica</v>
      </c>
      <c r="L28" s="13" t="str">
        <f>+'Ficha_IND-PCS-VG-006-0'!B18</f>
        <v>No aplica</v>
      </c>
      <c r="M28" s="13" t="str">
        <f>+'Ficha_IND-PCS-VG-006-0'!B19</f>
        <v>No aplica</v>
      </c>
      <c r="N28" s="13" t="str">
        <f>+'Ficha_IND-PCS-VG-006-0'!B20</f>
        <v>No aplica</v>
      </c>
      <c r="O28" s="12"/>
      <c r="P28" s="12"/>
      <c r="Q28" s="13" t="str">
        <f>+'Ficha_IND-PCS-VG-006-0'!F39</f>
        <v>(Promedio de días en que tramita y resuelve una reclamación en segunda instancia procedente por parte del Despacho 1, a partir que se cuente con la información completa / Promedio de días en que se reciben las reclamaciones en segunda instancia procedentes)</v>
      </c>
      <c r="R28" s="12"/>
      <c r="S28" s="12"/>
      <c r="T28" s="13" t="str">
        <f>+'Ficha_IND-PCS-VG-006-0'!I39</f>
        <v>(Promedio de días en que tramita y resuelve una reclamación en segunda instancia procedente por parte del Despacho 1, a partir que se cuente con la información completa / Promedio de días en que se reciben las reclamaciones en segunda instancia procedentes)</v>
      </c>
      <c r="U28" s="12"/>
      <c r="V28" s="12"/>
      <c r="W28" s="13" t="str">
        <f>+'Ficha_IND-PCS-VG-006-0'!L39</f>
        <v>(Promedio de días en que tramita y resuelve una reclamación en segunda instancia procedente por parte del Despacho 1, a partir que se cuente con la información completa / Promedio de días en que se reciben las reclamaciones en segunda instancia procedentes)</v>
      </c>
      <c r="X28" s="12"/>
      <c r="Y28" s="12"/>
      <c r="Z28" s="13" t="str">
        <f>+'Ficha_IND-PCS-VG-006-0'!O39</f>
        <v>(Promedio de días en que tramita y resuelve una reclamación en segunda instancia procedente por parte del Despacho 1, a partir que se cuente con la información completa / Promedio de días en que se reciben las reclamaciones en segunda instancia procedentes)</v>
      </c>
      <c r="AA28" s="13" t="str">
        <f>+'Ficha_IND-PCS-VG-006-0'!B25</f>
        <v>Días en que tramita y resuelve una reclamación en segunda instancia procedente por parte del Despacho 1, a partir que se cuente con la información completa</v>
      </c>
      <c r="AB28" s="13" t="str">
        <f>+'Ficha_IND-PCS-VG-006-0'!B26</f>
        <v>Días en que se reciben las reclamaciones en segunda instancia procedentes</v>
      </c>
      <c r="AC28" s="13"/>
      <c r="AD28" s="12"/>
      <c r="AE28" s="13"/>
      <c r="AF28" s="12"/>
      <c r="AG28" s="13" t="str">
        <f>+'Ficha_IND-PCS-VG-006-0'!B13</f>
        <v>Días</v>
      </c>
      <c r="AH28" s="12" t="s">
        <v>101</v>
      </c>
      <c r="AI28" s="13" t="s">
        <v>104</v>
      </c>
      <c r="AJ28" s="13" t="str">
        <f>+'Ficha_IND-PCS-VG-006-0'!B34</f>
        <v>Asesor o funcionario designado</v>
      </c>
      <c r="AK28" s="13" t="s">
        <v>107</v>
      </c>
      <c r="AL28" s="13" t="str">
        <f>+'Ficha_IND-PCS-VG-006-0'!C34</f>
        <v>Contratista o funcionario</v>
      </c>
      <c r="AM28" s="13" t="str">
        <f>+'Ficha_IND-PCS-VG-006-0'!P25</f>
        <v>Respuesta a reclamaciones en segunda instancia improcedentes
(Base de datos  Vigilancia)</v>
      </c>
      <c r="AN28" s="13" t="str">
        <f>+'Ficha_IND-PCS-VG-006-0'!P26</f>
        <v>Reclamaciones en segunda instancia improcedentes radicadas en la CNSC.</v>
      </c>
      <c r="AO28" s="13"/>
      <c r="AP28" s="13"/>
      <c r="AQ28" s="41"/>
      <c r="AR28" s="41"/>
      <c r="AS28" s="131">
        <f>+'Ficha_IND-PCS-VG-006-0'!F40</f>
        <v>61</v>
      </c>
      <c r="AT28" s="41"/>
      <c r="AU28" s="41"/>
      <c r="AV28" s="131">
        <f>+'Ficha_IND-PCS-VG-006-0'!I40</f>
        <v>61</v>
      </c>
      <c r="AW28" s="41"/>
      <c r="AX28" s="41"/>
      <c r="AY28" s="131">
        <f>+'Ficha_IND-PCS-VG-006-0'!L40</f>
        <v>61</v>
      </c>
      <c r="AZ28" s="41"/>
      <c r="BA28" s="41"/>
      <c r="BB28" s="131">
        <f>+'Ficha_IND-PCS-VG-006-0'!O40</f>
        <v>61</v>
      </c>
      <c r="BC28" s="41"/>
      <c r="BD28" s="41"/>
      <c r="BE28" s="131">
        <f>+'Ficha_IND-PCS-VG-006-0'!F41</f>
        <v>55</v>
      </c>
      <c r="BF28" s="41"/>
      <c r="BG28" s="41"/>
      <c r="BH28" s="131">
        <f>+'Ficha_IND-PCS-VG-006-0'!I41</f>
        <v>55</v>
      </c>
      <c r="BI28" s="41"/>
      <c r="BJ28" s="41"/>
      <c r="BK28" s="131">
        <f>+'Ficha_IND-PCS-VG-006-0'!L41</f>
        <v>55</v>
      </c>
      <c r="BL28" s="41"/>
      <c r="BM28" s="41"/>
      <c r="BN28" s="131">
        <f>+'Ficha_IND-PCS-VG-006-0'!O41</f>
        <v>55</v>
      </c>
      <c r="BO28" s="41"/>
      <c r="BP28" s="41"/>
      <c r="BQ28" s="131" t="e">
        <f>+'Ficha_IND-PCS-VG-006-0'!F42</f>
        <v>#DIV/0!</v>
      </c>
      <c r="BR28" s="41"/>
      <c r="BS28" s="41"/>
      <c r="BT28" s="131" t="e">
        <f>+'Ficha_IND-PCS-VG-006-0'!I42</f>
        <v>#DIV/0!</v>
      </c>
      <c r="BU28" s="41"/>
      <c r="BV28" s="41"/>
      <c r="BW28" s="131" t="e">
        <f>+'Ficha_IND-PCS-VG-006-0'!L42</f>
        <v>#DIV/0!</v>
      </c>
      <c r="BX28" s="41"/>
      <c r="BY28" s="41"/>
      <c r="BZ28" s="131" t="e">
        <f>+'Ficha_IND-PCS-VG-006-0'!O42</f>
        <v>#DIV/0!</v>
      </c>
      <c r="CA28" s="131">
        <f>+'Ficha_IND-PCS-VG-006-0'!B46</f>
        <v>61</v>
      </c>
      <c r="CB28" s="131">
        <f>+'Ficha_IND-PCS-VG-006-0'!B47</f>
        <v>55</v>
      </c>
      <c r="CC28" s="131" t="e">
        <f>+'Ficha_IND-PCS-VG-006-0'!B48</f>
        <v>#DIV/0!</v>
      </c>
      <c r="CD28" s="131" t="str">
        <f>+'Ficha_IND-PCS-VG-006-0'!B45</f>
        <v>Promedio</v>
      </c>
      <c r="CE28" s="131">
        <f>+'Ficha_IND-PCS-VG-006-0'!D51</f>
        <v>0</v>
      </c>
      <c r="CF28" s="131">
        <f>+'Ficha_IND-PCS-VG-006-0'!B51</f>
        <v>0</v>
      </c>
      <c r="CG28" s="131">
        <f>+'Ficha_IND-PCS-VG-006-0'!D51</f>
        <v>0</v>
      </c>
      <c r="CH28" s="131">
        <f>+'Ficha_IND-PCS-VG-006-0'!C51</f>
        <v>0</v>
      </c>
      <c r="CI28" s="131">
        <f>+'Ficha_IND-PCS-VG-006-0'!E51</f>
        <v>0</v>
      </c>
      <c r="CJ28" s="41"/>
      <c r="CK28" s="12"/>
      <c r="CL28" s="12"/>
    </row>
    <row r="29" spans="1:90" s="2" customFormat="1" ht="177" customHeight="1" x14ac:dyDescent="0.25">
      <c r="A29" s="12" t="str">
        <f>+'Ficha_IND-PCS-VG-007-0'!B6</f>
        <v>IND-PCS-VG-007-0</v>
      </c>
      <c r="B29" s="13" t="str">
        <f>+'Ficha_IND-PCS-VG-007-0'!B7</f>
        <v>Atención y trámite de las reclamaciones en segunda instancia procedentes, en los asuntos de competencia de la CNSC</v>
      </c>
      <c r="C29" s="13" t="str">
        <f>+'Ficha_IND-PCS-VG-007-0'!B8</f>
        <v>Medir el tiempo de respuesta  a las reclamaciones procedentes  en segunda instancia que son remitidas a la  CNSC</v>
      </c>
      <c r="D29" s="12" t="s">
        <v>52</v>
      </c>
      <c r="E29" s="12" t="s">
        <v>47</v>
      </c>
      <c r="F29" s="12" t="s">
        <v>67</v>
      </c>
      <c r="G29" s="12" t="s">
        <v>44</v>
      </c>
      <c r="H29" s="41" t="s">
        <v>73</v>
      </c>
      <c r="I29" s="13" t="s">
        <v>80</v>
      </c>
      <c r="J29" s="12" t="s">
        <v>96</v>
      </c>
      <c r="K29" s="13" t="str">
        <f>+'Ficha_IND-PCS-VG-007-0'!B17</f>
        <v>No aplica</v>
      </c>
      <c r="L29" s="13" t="str">
        <f>+'Ficha_IND-PCS-VG-007-0'!B18</f>
        <v>No aplica</v>
      </c>
      <c r="M29" s="13" t="str">
        <f>+'Ficha_IND-PCS-VG-007-0'!B19</f>
        <v>No aplica</v>
      </c>
      <c r="N29" s="13" t="str">
        <f>+'Ficha_IND-PCS-VG-007-0'!B20</f>
        <v>No aplica</v>
      </c>
      <c r="O29" s="12"/>
      <c r="P29" s="12"/>
      <c r="Q29" s="13" t="str">
        <f>+'Ficha_IND-PCS-VG-007-0'!F39</f>
        <v>(Promedio de días en que tramita y resuelve una reclamación en segunda instancia procedente por parte del Despacho 2, a partir que se cuente con la información completa / Promedio de días en que se reciben las reclamaciones en segunda instancia procedentes)</v>
      </c>
      <c r="R29" s="12"/>
      <c r="S29" s="12"/>
      <c r="T29" s="13" t="str">
        <f>+'Ficha_IND-PCS-VG-007-0'!I39</f>
        <v>(Promedio de días en que tramita y resuelve una reclamación en segunda instancia procedente por parte del Despacho 2, a partir que se cuente con la información completa / Promedio de días en que se reciben las reclamaciones en segunda instancia procedentes)</v>
      </c>
      <c r="U29" s="12"/>
      <c r="V29" s="12"/>
      <c r="W29" s="13" t="str">
        <f>+'Ficha_IND-PCS-VG-007-0'!L39</f>
        <v>(Promedio de días en que tramita y resuelve una reclamación en segunda instancia procedente por parte del Despacho 2, a partir que se cuente con la información completa / Promedio de días en que se reciben las reclamaciones en segunda instancia procedentes)</v>
      </c>
      <c r="X29" s="12"/>
      <c r="Y29" s="12"/>
      <c r="Z29" s="13" t="str">
        <f>+'Ficha_IND-PCS-VG-007-0'!O39</f>
        <v>(Promedio de días en que tramita y resuelve una reclamación en segunda instancia procedente por parte del Despacho 2, a partir que se cuente con la información completa / Promedio de días en que se reciben las reclamaciones en segunda instancia procedentes)</v>
      </c>
      <c r="AA29" s="13" t="str">
        <f>+'Ficha_IND-PCS-VG-007-0'!B25</f>
        <v>Días en que tramita y resuelve una reclamación en segunda instancia procedente por parte del Despacho 2, a partir que se cuente con la información completa</v>
      </c>
      <c r="AB29" s="13" t="str">
        <f>+'Ficha_IND-PCS-VG-007-0'!B26</f>
        <v>Días en que se reciben las reclamaciones en segunda instancia procedentes</v>
      </c>
      <c r="AC29" s="13"/>
      <c r="AD29" s="12"/>
      <c r="AE29" s="13"/>
      <c r="AF29" s="12"/>
      <c r="AG29" s="13" t="str">
        <f>+'Ficha_IND-PCS-VG-007-0'!B13</f>
        <v>Días</v>
      </c>
      <c r="AH29" s="12" t="s">
        <v>101</v>
      </c>
      <c r="AI29" s="13" t="s">
        <v>104</v>
      </c>
      <c r="AJ29" s="13" t="str">
        <f>+'Ficha_IND-PCS-VG-007-0'!B34</f>
        <v>Asesor o funcionario designado</v>
      </c>
      <c r="AK29" s="13" t="s">
        <v>107</v>
      </c>
      <c r="AL29" s="13" t="str">
        <f>+'Ficha_IND-PCS-VG-007-0'!C34</f>
        <v>Contratista o funcionario</v>
      </c>
      <c r="AM29" s="13" t="str">
        <f>+'Ficha_IND-PCS-VG-007-0'!P25</f>
        <v>Respuesta a reclamaciones en segunda instancia improcedentes
(Base de datos  Vigilancia)</v>
      </c>
      <c r="AN29" s="13" t="str">
        <f>+'Ficha_IND-PCS-VG-007-0'!P26</f>
        <v>Reclamaciones en segunda instancia improcedentes radicadas en la CNSC.</v>
      </c>
      <c r="AO29" s="13"/>
      <c r="AP29" s="13"/>
      <c r="AQ29" s="41"/>
      <c r="AR29" s="41"/>
      <c r="AS29" s="131">
        <f>+'Ficha_IND-PCS-VG-007-0'!F40</f>
        <v>61</v>
      </c>
      <c r="AT29" s="41"/>
      <c r="AU29" s="41"/>
      <c r="AV29" s="131">
        <f>+'Ficha_IND-PCS-VG-007-0'!I40</f>
        <v>61</v>
      </c>
      <c r="AW29" s="41"/>
      <c r="AX29" s="41"/>
      <c r="AY29" s="131">
        <f>+'Ficha_IND-PCS-VG-007-0'!L40</f>
        <v>61</v>
      </c>
      <c r="AZ29" s="41"/>
      <c r="BA29" s="41"/>
      <c r="BB29" s="131">
        <f>+'Ficha_IND-PCS-VG-007-0'!O40</f>
        <v>61</v>
      </c>
      <c r="BC29" s="41"/>
      <c r="BD29" s="41"/>
      <c r="BE29" s="131">
        <f>+'Ficha_IND-PCS-VG-007-0'!F41</f>
        <v>55</v>
      </c>
      <c r="BF29" s="41"/>
      <c r="BG29" s="41"/>
      <c r="BH29" s="131">
        <f>+'Ficha_IND-PCS-VG-007-0'!I41</f>
        <v>55</v>
      </c>
      <c r="BI29" s="41"/>
      <c r="BJ29" s="41"/>
      <c r="BK29" s="131">
        <f>+'Ficha_IND-PCS-VG-007-0'!L41</f>
        <v>55</v>
      </c>
      <c r="BL29" s="41"/>
      <c r="BM29" s="41"/>
      <c r="BN29" s="131">
        <f>+'Ficha_IND-PCS-VG-007-0'!O41</f>
        <v>55</v>
      </c>
      <c r="BO29" s="41"/>
      <c r="BP29" s="41"/>
      <c r="BQ29" s="131" t="e">
        <f>+'Ficha_IND-PCS-VG-007-0'!F42</f>
        <v>#DIV/0!</v>
      </c>
      <c r="BR29" s="41"/>
      <c r="BS29" s="41"/>
      <c r="BT29" s="131" t="e">
        <f>+'Ficha_IND-PCS-VG-007-0'!I42</f>
        <v>#DIV/0!</v>
      </c>
      <c r="BU29" s="41"/>
      <c r="BV29" s="41"/>
      <c r="BW29" s="131" t="e">
        <f>+'Ficha_IND-PCS-VG-007-0'!L42</f>
        <v>#DIV/0!</v>
      </c>
      <c r="BX29" s="41"/>
      <c r="BY29" s="41"/>
      <c r="BZ29" s="131" t="e">
        <f>+'Ficha_IND-PCS-VG-007-0'!O42</f>
        <v>#DIV/0!</v>
      </c>
      <c r="CA29" s="131">
        <f>+'Ficha_IND-PCS-VG-007-0'!B46</f>
        <v>61</v>
      </c>
      <c r="CB29" s="131">
        <f>+'Ficha_IND-PCS-VG-007-0'!B47</f>
        <v>55</v>
      </c>
      <c r="CC29" s="131" t="e">
        <f>+'Ficha_IND-PCS-VG-007-0'!B48</f>
        <v>#DIV/0!</v>
      </c>
      <c r="CD29" s="131" t="str">
        <f>+'Ficha_IND-PCS-VG-007-0'!B45</f>
        <v>Promedio</v>
      </c>
      <c r="CE29" s="131">
        <f>+'Ficha_IND-PCS-VG-007-0'!D51</f>
        <v>0</v>
      </c>
      <c r="CF29" s="131">
        <f>+'Ficha_IND-PCS-VG-007-0'!B51</f>
        <v>0</v>
      </c>
      <c r="CG29" s="131">
        <f>+'Ficha_IND-PCS-VG-007-0'!D51</f>
        <v>0</v>
      </c>
      <c r="CH29" s="131">
        <f>+'Ficha_IND-PCS-VG-007-0'!C51</f>
        <v>0</v>
      </c>
      <c r="CI29" s="131">
        <f>+'Ficha_IND-PCS-VG-007-0'!E51</f>
        <v>0</v>
      </c>
      <c r="CJ29" s="41"/>
      <c r="CK29" s="12"/>
      <c r="CL29" s="12"/>
    </row>
    <row r="30" spans="1:90" s="2" customFormat="1" ht="177" customHeight="1" x14ac:dyDescent="0.25">
      <c r="A30" s="12" t="str">
        <f>+'Ficha_IND-PCS-VG-008-0'!B6</f>
        <v>IND-PCS-VG-008-0</v>
      </c>
      <c r="B30" s="13" t="str">
        <f>+'Ficha_IND-PCS-VG-008-0'!B7</f>
        <v>Atención y trámite de las reclamaciones en segunda instancia procedentes, en los asuntos de competencia de la CNSC</v>
      </c>
      <c r="C30" s="13" t="str">
        <f>+'Ficha_IND-PCS-VG-008-0'!B8</f>
        <v>Medir el tiempo de respuesta  a las reclamaciones procedentes  en segunda instancia que son remitidas a la  CNSC</v>
      </c>
      <c r="D30" s="12" t="s">
        <v>52</v>
      </c>
      <c r="E30" s="12" t="s">
        <v>47</v>
      </c>
      <c r="F30" s="12" t="s">
        <v>67</v>
      </c>
      <c r="G30" s="12" t="s">
        <v>44</v>
      </c>
      <c r="H30" s="41" t="s">
        <v>73</v>
      </c>
      <c r="I30" s="13" t="s">
        <v>80</v>
      </c>
      <c r="J30" s="12" t="s">
        <v>96</v>
      </c>
      <c r="K30" s="13" t="str">
        <f>+'Ficha_IND-PCS-VG-008-0'!B17</f>
        <v>No aplica</v>
      </c>
      <c r="L30" s="13" t="str">
        <f>+'Ficha_IND-PCS-VG-008-0'!B18</f>
        <v>No aplica</v>
      </c>
      <c r="M30" s="13" t="str">
        <f>+'Ficha_IND-PCS-VG-008-0'!B19</f>
        <v>No aplica</v>
      </c>
      <c r="N30" s="13" t="str">
        <f>+'Ficha_IND-PCS-VG-008-0'!B20</f>
        <v>No aplica</v>
      </c>
      <c r="O30" s="12"/>
      <c r="P30" s="12"/>
      <c r="Q30" s="13" t="str">
        <f>+'Ficha_IND-PCS-VG-008-0'!F39</f>
        <v>(Promedio de días en que tramita y resuelve una reclamación en segunda instancia procedente por parte del Despacho 3, a partir que se cuente con la información completa / Promedio de días en que se reciben las reclamaciones en segunda instancia procedentes)</v>
      </c>
      <c r="R30" s="12"/>
      <c r="S30" s="12"/>
      <c r="T30" s="13" t="str">
        <f>+'Ficha_IND-PCS-VG-008-0'!I39</f>
        <v>(Promedio de días en que tramita y resuelve una reclamación en segunda instancia procedente por parte del Despacho 3, a partir que se cuente con la información completa / Promedio de días en que se reciben las reclamaciones en segunda instancia procedentes)</v>
      </c>
      <c r="U30" s="12"/>
      <c r="V30" s="12"/>
      <c r="W30" s="13" t="str">
        <f>+'Ficha_IND-PCS-VG-008-0'!L39</f>
        <v>(Promedio de días en que tramita y resuelve una reclamación en segunda instancia procedente por parte del Despacho 3, a partir que se cuente con la información completa / Promedio de días en que se reciben las reclamaciones en segunda instancia procedentes)</v>
      </c>
      <c r="X30" s="12"/>
      <c r="Y30" s="12"/>
      <c r="Z30" s="13" t="str">
        <f>+'Ficha_IND-PCS-VG-008-0'!O39</f>
        <v>(Promedio de días en que tramita y resuelve una reclamación en segunda instancia procedente por parte del Despacho 3, a partir que se cuente con la información completa / Promedio de días en que se reciben las reclamaciones en segunda instancia procedentes)</v>
      </c>
      <c r="AA30" s="13" t="str">
        <f>+'Ficha_IND-PCS-VG-008-0'!B25</f>
        <v>Días en que tramita y resuelve una reclamación en segunda instancia procedente por parte del Despacho 3, a partir que se cuente con la información completa</v>
      </c>
      <c r="AB30" s="13" t="str">
        <f>+'Ficha_IND-PCS-VG-008-0'!B26</f>
        <v>Días en que se reciben las reclamaciones en segunda instancia procedentes</v>
      </c>
      <c r="AC30" s="13"/>
      <c r="AD30" s="12"/>
      <c r="AE30" s="13"/>
      <c r="AF30" s="12"/>
      <c r="AG30" s="13" t="str">
        <f>+'Ficha_IND-PCS-VG-008-0'!B13</f>
        <v>Días</v>
      </c>
      <c r="AH30" s="12" t="s">
        <v>101</v>
      </c>
      <c r="AI30" s="13" t="s">
        <v>104</v>
      </c>
      <c r="AJ30" s="13" t="str">
        <f>+'Ficha_IND-PCS-VG-008-0'!B34</f>
        <v>Asesor o funcionario designado</v>
      </c>
      <c r="AK30" s="13" t="s">
        <v>107</v>
      </c>
      <c r="AL30" s="13" t="str">
        <f>+'Ficha_IND-PCS-VG-008-0'!C34</f>
        <v>Contratista o funcionario</v>
      </c>
      <c r="AM30" s="13" t="str">
        <f>+'Ficha_IND-PCS-VG-008-0'!P25</f>
        <v>Respuesta a reclamaciones en segunda instancia improcedentes
(Base de datos  Vigilancia)</v>
      </c>
      <c r="AN30" s="13" t="str">
        <f>+'Ficha_IND-PCS-VG-008-0'!P26</f>
        <v>Reclamaciones en segunda instancia improcedentes radicadas en la CNSC.</v>
      </c>
      <c r="AO30" s="13"/>
      <c r="AP30" s="13"/>
      <c r="AQ30" s="41"/>
      <c r="AR30" s="41"/>
      <c r="AS30" s="131">
        <f>+'Ficha_IND-PCS-VG-008-0'!F40</f>
        <v>61</v>
      </c>
      <c r="AT30" s="41"/>
      <c r="AU30" s="41"/>
      <c r="AV30" s="131">
        <f>+'Ficha_IND-PCS-VG-008-0'!I40</f>
        <v>61</v>
      </c>
      <c r="AW30" s="41"/>
      <c r="AX30" s="41"/>
      <c r="AY30" s="131">
        <f>+'Ficha_IND-PCS-VG-008-0'!L40</f>
        <v>61</v>
      </c>
      <c r="AZ30" s="41"/>
      <c r="BA30" s="41"/>
      <c r="BB30" s="131">
        <f>+'Ficha_IND-PCS-VG-008-0'!O40</f>
        <v>61</v>
      </c>
      <c r="BC30" s="41"/>
      <c r="BD30" s="41"/>
      <c r="BE30" s="131">
        <f>+'Ficha_IND-PCS-VG-008-0'!F41</f>
        <v>55</v>
      </c>
      <c r="BF30" s="41"/>
      <c r="BG30" s="41"/>
      <c r="BH30" s="131">
        <f>+'Ficha_IND-PCS-VG-008-0'!I41</f>
        <v>55</v>
      </c>
      <c r="BI30" s="41"/>
      <c r="BJ30" s="41"/>
      <c r="BK30" s="131">
        <f>+'Ficha_IND-PCS-VG-008-0'!L41</f>
        <v>55</v>
      </c>
      <c r="BL30" s="41"/>
      <c r="BM30" s="41"/>
      <c r="BN30" s="131">
        <f>+'Ficha_IND-PCS-VG-008-0'!O41</f>
        <v>55</v>
      </c>
      <c r="BO30" s="41"/>
      <c r="BP30" s="41"/>
      <c r="BQ30" s="131" t="e">
        <f>+'Ficha_IND-PCS-VG-008-0'!F42</f>
        <v>#DIV/0!</v>
      </c>
      <c r="BR30" s="41"/>
      <c r="BS30" s="41"/>
      <c r="BT30" s="131" t="e">
        <f>+'Ficha_IND-PCS-VG-008-0'!I42</f>
        <v>#DIV/0!</v>
      </c>
      <c r="BU30" s="41"/>
      <c r="BV30" s="41"/>
      <c r="BW30" s="131" t="e">
        <f>+'Ficha_IND-PCS-VG-008-0'!L42</f>
        <v>#DIV/0!</v>
      </c>
      <c r="BX30" s="41"/>
      <c r="BY30" s="41"/>
      <c r="BZ30" s="131" t="e">
        <f>+'Ficha_IND-PCS-VG-008-0'!O42</f>
        <v>#DIV/0!</v>
      </c>
      <c r="CA30" s="131">
        <f>+'Ficha_IND-PCS-VG-008-0'!B46</f>
        <v>61</v>
      </c>
      <c r="CB30" s="131">
        <f>+'Ficha_IND-PCS-VG-008-0'!B47</f>
        <v>55</v>
      </c>
      <c r="CC30" s="131" t="e">
        <f>+'Ficha_IND-PCS-VG-008-0'!B48</f>
        <v>#DIV/0!</v>
      </c>
      <c r="CD30" s="131" t="str">
        <f>+'Ficha_IND-PCS-VG-008-0'!B45</f>
        <v>Promedio</v>
      </c>
      <c r="CE30" s="131">
        <f>+'Ficha_IND-PCS-VG-008-0'!D51</f>
        <v>0</v>
      </c>
      <c r="CF30" s="131">
        <f>+'Ficha_IND-PCS-VG-008-0'!B51</f>
        <v>0</v>
      </c>
      <c r="CG30" s="131">
        <f>+'Ficha_IND-PCS-VG-008-0'!D51</f>
        <v>0</v>
      </c>
      <c r="CH30" s="131">
        <f>+'Ficha_IND-PCS-VG-008-0'!C51</f>
        <v>0</v>
      </c>
      <c r="CI30" s="131">
        <f>+'Ficha_IND-PCS-VG-008-0'!E51</f>
        <v>0</v>
      </c>
      <c r="CJ30" s="41"/>
      <c r="CK30" s="12"/>
      <c r="CL30" s="12"/>
    </row>
    <row r="31" spans="1:90" s="2" customFormat="1" ht="177" customHeight="1" x14ac:dyDescent="0.25">
      <c r="A31" s="12" t="str">
        <f>+'Ficha_IND-PCS-VG-009-0'!B6</f>
        <v>IND-PCS-VG-009-0</v>
      </c>
      <c r="B31" s="12" t="str">
        <f>+'Ficha_IND-PCS-VG-009-0'!B7</f>
        <v>Días promedio para tramitar una queja</v>
      </c>
      <c r="C31" s="13" t="str">
        <f>+'Ficha_IND-PCS-VG-009-0'!B8</f>
        <v>Medir el tiempo promedio de respuesta desde el momento de llegada de una queja</v>
      </c>
      <c r="D31" s="12" t="s">
        <v>52</v>
      </c>
      <c r="E31" s="12" t="s">
        <v>47</v>
      </c>
      <c r="F31" s="12" t="s">
        <v>67</v>
      </c>
      <c r="G31" s="12" t="s">
        <v>44</v>
      </c>
      <c r="H31" s="41" t="s">
        <v>73</v>
      </c>
      <c r="I31" s="13" t="s">
        <v>80</v>
      </c>
      <c r="J31" s="12" t="s">
        <v>96</v>
      </c>
      <c r="K31" s="13" t="str">
        <f>+'Ficha_IND-PCS-VG-009-0'!B17</f>
        <v>No aplica</v>
      </c>
      <c r="L31" s="13" t="str">
        <f>+'Ficha_IND-PCS-VG-009-0'!B18</f>
        <v>No aplica</v>
      </c>
      <c r="M31" s="13" t="str">
        <f>+'Ficha_IND-PCS-VG-009-0'!B19</f>
        <v>No aplica</v>
      </c>
      <c r="N31" s="13" t="str">
        <f>+'Ficha_IND-PCS-VG-009-0'!B20</f>
        <v>No aplica</v>
      </c>
      <c r="O31" s="12"/>
      <c r="P31" s="12"/>
      <c r="Q31" s="13" t="str">
        <f>+'Ficha_IND-PCS-VG-009-0'!F39</f>
        <v>(Promedio de días en que se valora y tramita una queja / Promedio de días en que se reciben las quejas)</v>
      </c>
      <c r="R31" s="12"/>
      <c r="S31" s="12"/>
      <c r="T31" s="13" t="str">
        <f>+'Ficha_IND-PCS-VG-009-0'!I39</f>
        <v>(Promedio de días en que se valora y tramita una queja / Promedio de días en que se reciben las quejas)</v>
      </c>
      <c r="U31" s="12"/>
      <c r="V31" s="12"/>
      <c r="W31" s="13" t="str">
        <f>+'Ficha_IND-PCS-VG-009-0'!L39</f>
        <v>(Promedio de días en que se valora y tramita una queja / Promedio de días en que se reciben las quejas)</v>
      </c>
      <c r="X31" s="12"/>
      <c r="Y31" s="12"/>
      <c r="Z31" s="13" t="str">
        <f>+'Ficha_IND-PCS-VG-009-0'!O39</f>
        <v>(Promedio de días en que se valora y tramita una queja / Promedio de días en que se reciben las quejas)</v>
      </c>
      <c r="AA31" s="13" t="str">
        <f>+'Ficha_IND-PCS-VG-009-0'!B25</f>
        <v>Días en que se valora y tramita una queja</v>
      </c>
      <c r="AB31" s="13" t="str">
        <f>+'Ficha_IND-PCS-VG-009-0'!B26</f>
        <v>Días en que se reciben las quejas</v>
      </c>
      <c r="AC31" s="13"/>
      <c r="AD31" s="12"/>
      <c r="AE31" s="13"/>
      <c r="AF31" s="12"/>
      <c r="AG31" s="13" t="str">
        <f>+'Ficha_IND-PCS-VG-009-0'!B13</f>
        <v>Días</v>
      </c>
      <c r="AH31" s="12" t="s">
        <v>101</v>
      </c>
      <c r="AI31" s="13" t="s">
        <v>107</v>
      </c>
      <c r="AJ31" s="13" t="str">
        <f>+'Ficha_IND-PCS-VG-009-0'!B34</f>
        <v>Director</v>
      </c>
      <c r="AK31" s="13" t="s">
        <v>107</v>
      </c>
      <c r="AL31" s="13" t="str">
        <f>+'Ficha_IND-PCS-VG-009-0'!C34</f>
        <v>Contratista o funcionario</v>
      </c>
      <c r="AM31" s="13" t="str">
        <f>+'Ficha_IND-PCS-VG-009-0'!P25</f>
        <v>Quejas valoradas y tramitadas (Base de datos Vigilancia)</v>
      </c>
      <c r="AN31" s="13" t="str">
        <f>+'Ficha_IND-PCS-VG-009-0'!P26</f>
        <v>Quejas radicadas</v>
      </c>
      <c r="AO31" s="13"/>
      <c r="AP31" s="13"/>
      <c r="AQ31" s="41"/>
      <c r="AR31" s="41"/>
      <c r="AS31" s="131">
        <f>+'Ficha_IND-PCS-VG-009-0'!F40</f>
        <v>16</v>
      </c>
      <c r="AT31" s="41"/>
      <c r="AU31" s="41"/>
      <c r="AV31" s="131">
        <f>+'Ficha_IND-PCS-VG-009-0'!I40</f>
        <v>16</v>
      </c>
      <c r="AW31" s="41"/>
      <c r="AX31" s="41"/>
      <c r="AY31" s="131">
        <f>+'Ficha_IND-PCS-VG-009-0'!L40</f>
        <v>16</v>
      </c>
      <c r="AZ31" s="41"/>
      <c r="BA31" s="41"/>
      <c r="BB31" s="131">
        <f>+'Ficha_IND-PCS-VG-009-0'!O40</f>
        <v>16</v>
      </c>
      <c r="BC31" s="41"/>
      <c r="BD31" s="41"/>
      <c r="BE31" s="131">
        <f>+'Ficha_IND-PCS-VG-009-0'!F41</f>
        <v>10</v>
      </c>
      <c r="BF31" s="41"/>
      <c r="BG31" s="41"/>
      <c r="BH31" s="131">
        <f>+'Ficha_IND-PCS-VG-009-0'!I41</f>
        <v>10</v>
      </c>
      <c r="BI31" s="41"/>
      <c r="BJ31" s="41"/>
      <c r="BK31" s="131">
        <f>+'Ficha_IND-PCS-VG-009-0'!L41</f>
        <v>10</v>
      </c>
      <c r="BL31" s="41"/>
      <c r="BM31" s="41"/>
      <c r="BN31" s="131">
        <f>+'Ficha_IND-PCS-VG-009-0'!O41</f>
        <v>10</v>
      </c>
      <c r="BO31" s="41"/>
      <c r="BP31" s="41"/>
      <c r="BQ31" s="131">
        <f>+'Ficha_IND-PCS-VG-009-0'!F42</f>
        <v>8</v>
      </c>
      <c r="BR31" s="41"/>
      <c r="BS31" s="41"/>
      <c r="BT31" s="131">
        <f>+'Ficha_IND-PCS-VG-009-0'!I42</f>
        <v>7.25</v>
      </c>
      <c r="BU31" s="41"/>
      <c r="BV31" s="41"/>
      <c r="BW31" s="131" t="e">
        <f>+'Ficha_IND-PCS-VG-009-0'!L42</f>
        <v>#DIV/0!</v>
      </c>
      <c r="BX31" s="41"/>
      <c r="BY31" s="41"/>
      <c r="BZ31" s="131" t="e">
        <f>+'Ficha_IND-PCS-VG-009-0'!O42</f>
        <v>#DIV/0!</v>
      </c>
      <c r="CA31" s="131">
        <f>+'Ficha_IND-PCS-VG-009-0'!B46</f>
        <v>16</v>
      </c>
      <c r="CB31" s="131">
        <f>+'Ficha_IND-PCS-VG-009-0'!B47</f>
        <v>10</v>
      </c>
      <c r="CC31" s="131" t="e">
        <f>+'Ficha_IND-PCS-VG-009-0'!B48</f>
        <v>#DIV/0!</v>
      </c>
      <c r="CD31" s="131" t="str">
        <f>+'Ficha_IND-PCS-VG-009-0'!B45</f>
        <v>Promedio</v>
      </c>
      <c r="CE31" s="131">
        <f>+'Ficha_IND-PCS-VG-009-0'!D51</f>
        <v>0</v>
      </c>
      <c r="CF31" s="131">
        <f>+'Ficha_IND-PCS-VG-009-0'!B51</f>
        <v>0</v>
      </c>
      <c r="CG31" s="131">
        <f>+'Ficha_IND-PCS-VG-009-0'!D51</f>
        <v>0</v>
      </c>
      <c r="CH31" s="131">
        <f>+'Ficha_IND-PCS-VG-009-0'!C51</f>
        <v>0</v>
      </c>
      <c r="CI31" s="131">
        <f>+'Ficha_IND-PCS-VG-009-0'!E51</f>
        <v>0</v>
      </c>
      <c r="CJ31" s="41"/>
      <c r="CK31" s="12"/>
      <c r="CL31" s="12"/>
    </row>
    <row r="32" spans="1:90" s="2" customFormat="1" ht="177" customHeight="1" x14ac:dyDescent="0.25">
      <c r="A32" s="12" t="str">
        <f>+'Ficha_IND-PCS-CD-001-1'!B6</f>
        <v>IND-PCS-CD-001-1</v>
      </c>
      <c r="B32" s="13" t="str">
        <f>+'Ficha_IND-PCS-CD-001-1'!B7</f>
        <v>Acciones preventivas relacionadas con conductas disciplinables</v>
      </c>
      <c r="C32" s="13" t="str">
        <f>+'Ficha_IND-PCS-CD-001-1'!B8</f>
        <v>Medir el cumplimiento de acciones preventivas relacionadas con la comisión de conductas disciplinables por parte de los servidores públicos de la CNSC</v>
      </c>
      <c r="D32" s="12" t="s">
        <v>52</v>
      </c>
      <c r="E32" s="12" t="s">
        <v>47</v>
      </c>
      <c r="F32" s="12" t="s">
        <v>66</v>
      </c>
      <c r="G32" s="12" t="s">
        <v>44</v>
      </c>
      <c r="H32" s="41" t="s">
        <v>72</v>
      </c>
      <c r="I32" s="13" t="s">
        <v>90</v>
      </c>
      <c r="J32" s="12" t="s">
        <v>97</v>
      </c>
      <c r="K32" s="13" t="str">
        <f>+'Ficha_IND-PCS-CD-001-1'!B17</f>
        <v>No aplica</v>
      </c>
      <c r="L32" s="13" t="str">
        <f>+'Ficha_IND-PCS-CD-001-1'!B18</f>
        <v>No aplica</v>
      </c>
      <c r="M32" s="13" t="str">
        <f>+'Ficha_IND-PCS-CD-001-1'!B19</f>
        <v>No aplica</v>
      </c>
      <c r="N32" s="13" t="str">
        <f>+'Ficha_IND-PCS-CD-001-1'!B20</f>
        <v>No aplica</v>
      </c>
      <c r="O32" s="12"/>
      <c r="P32" s="12"/>
      <c r="Q32" s="13"/>
      <c r="R32" s="12"/>
      <c r="S32" s="12"/>
      <c r="T32" s="13"/>
      <c r="U32" s="12"/>
      <c r="V32" s="12"/>
      <c r="W32" s="13"/>
      <c r="X32" s="12"/>
      <c r="Y32" s="12"/>
      <c r="Z32" s="13" t="str">
        <f>+'Ficha_IND-PCS-CD-001-1'!O39</f>
        <v>(No. de acciones preventivas realizadas / No. de acciones preventivas identificadas o solicitadas) * 100%</v>
      </c>
      <c r="AA32" s="13" t="str">
        <f>+'Ficha_IND-PCS-CD-001-1'!B25</f>
        <v xml:space="preserve">Acciones preventivas realizadas </v>
      </c>
      <c r="AB32" s="13" t="str">
        <f>+'Ficha_IND-PCS-CD-001-1'!B26</f>
        <v>Acciones preventivas identificadas o solicitadas</v>
      </c>
      <c r="AC32" s="13"/>
      <c r="AD32" s="12"/>
      <c r="AE32" s="13" t="str">
        <f>+'Ficha_IND-PCS-CD-001-1'!B29</f>
        <v>Porcentaje</v>
      </c>
      <c r="AF32" s="12"/>
      <c r="AG32" s="13" t="str">
        <f>+'Ficha_IND-PCS-CD-001-1'!B13</f>
        <v>Porcentaje</v>
      </c>
      <c r="AH32" s="12" t="s">
        <v>100</v>
      </c>
      <c r="AI32" s="13" t="s">
        <v>105</v>
      </c>
      <c r="AJ32" s="13" t="str">
        <f>+'Ficha_IND-PCS-CD-001-1'!B34</f>
        <v>Secretario General</v>
      </c>
      <c r="AK32" s="13" t="s">
        <v>105</v>
      </c>
      <c r="AL32" s="13" t="str">
        <f>+'Ficha_IND-PCS-CD-001-1'!C34</f>
        <v>Profesional especializado</v>
      </c>
      <c r="AM32" s="13" t="str">
        <f>+'Ficha_IND-PCS-CD-001-1'!P25</f>
        <v>Oficios en sistema de información documental, GLPI, etc.</v>
      </c>
      <c r="AN32" s="13" t="str">
        <f>+'Ficha_IND-PCS-CD-001-1'!P26</f>
        <v>Autos que se emitan en los procesos disciplinarios, e-mails donde se evidencie la identificación, u otros.</v>
      </c>
      <c r="AO32" s="13"/>
      <c r="AP32" s="13" t="str">
        <f>+'Ficha_IND-PCS-CD-001-1'!P29</f>
        <v>Genérica</v>
      </c>
      <c r="AQ32" s="41"/>
      <c r="AR32" s="41"/>
      <c r="AS32" s="131"/>
      <c r="AT32" s="41"/>
      <c r="AU32" s="41"/>
      <c r="AV32" s="132"/>
      <c r="AW32" s="41"/>
      <c r="AX32" s="41"/>
      <c r="AY32" s="131"/>
      <c r="AZ32" s="41"/>
      <c r="BA32" s="41"/>
      <c r="BB32" s="132">
        <f>+'Ficha_IND-PCS-CD-001-1'!O40</f>
        <v>0.6</v>
      </c>
      <c r="BC32" s="41"/>
      <c r="BD32" s="41"/>
      <c r="BE32" s="131"/>
      <c r="BF32" s="41"/>
      <c r="BG32" s="41"/>
      <c r="BH32" s="132"/>
      <c r="BI32" s="41"/>
      <c r="BJ32" s="41"/>
      <c r="BK32" s="131"/>
      <c r="BL32" s="41"/>
      <c r="BM32" s="41"/>
      <c r="BN32" s="132">
        <f>+'Ficha_IND-PCS-CD-001-1'!O41</f>
        <v>0.8</v>
      </c>
      <c r="BO32" s="41"/>
      <c r="BP32" s="41"/>
      <c r="BQ32" s="131"/>
      <c r="BR32" s="41"/>
      <c r="BS32" s="41"/>
      <c r="BT32" s="131"/>
      <c r="BU32" s="41"/>
      <c r="BV32" s="41"/>
      <c r="BW32" s="131"/>
      <c r="BX32" s="41"/>
      <c r="BY32" s="41"/>
      <c r="BZ32" s="131" t="e">
        <f>+'Ficha_IND-PCS-CD-001-1'!O42</f>
        <v>#DIV/0!</v>
      </c>
      <c r="CA32" s="132">
        <f>+'Ficha_IND-PCS-CD-001-1'!B46</f>
        <v>0.6</v>
      </c>
      <c r="CB32" s="132">
        <f>+'Ficha_IND-PCS-CD-001-1'!B47</f>
        <v>0.8</v>
      </c>
      <c r="CC32" s="131" t="e">
        <f>+'Ficha_IND-PCS-CD-001-1'!B48</f>
        <v>#DIV/0!</v>
      </c>
      <c r="CD32" s="131" t="str">
        <f>+'Ficha_IND-PCS-CD-001-1'!B45</f>
        <v>Promedio</v>
      </c>
      <c r="CE32" s="134">
        <f>+'Ficha_IND-PCS-CD-001-1'!D51</f>
        <v>43720</v>
      </c>
      <c r="CF32" s="131" t="str">
        <f>+'Ficha_IND-PCS-CD-001-1'!B51</f>
        <v>Profesional especializado</v>
      </c>
      <c r="CG32" s="134">
        <f>+'Ficha_IND-PCS-CD-001-1'!D51</f>
        <v>43720</v>
      </c>
      <c r="CH32" s="131" t="str">
        <f>+'Ficha_IND-PCS-CD-001-1'!C51</f>
        <v>Secretario General</v>
      </c>
      <c r="CI32" s="131" t="str">
        <f>+'Ficha_IND-PCS-CD-001-1'!E51</f>
        <v>Mesa de trabajo y correo electrónico</v>
      </c>
      <c r="CJ32" s="41"/>
      <c r="CK32" s="12"/>
      <c r="CL32" s="12"/>
    </row>
    <row r="33" spans="1:90" s="2" customFormat="1" ht="177" customHeight="1" x14ac:dyDescent="0.25">
      <c r="A33" s="12" t="str">
        <f>+'Ficha_IND-PCS-CD-002-0'!B6</f>
        <v>IND-PCS-CD-002-0</v>
      </c>
      <c r="B33" s="13" t="str">
        <f>+'Ficha_IND-PCS-CD-002-0'!B7</f>
        <v>Cumplimiento de los términos de indagación preliminar</v>
      </c>
      <c r="C33" s="13" t="str">
        <f>+'Ficha_IND-PCS-CD-002-0'!B8</f>
        <v>Determinar el nivel de cumplimiento en la etapa de indagación preliminar</v>
      </c>
      <c r="D33" s="12" t="s">
        <v>52</v>
      </c>
      <c r="E33" s="12" t="s">
        <v>47</v>
      </c>
      <c r="F33" s="12" t="s">
        <v>66</v>
      </c>
      <c r="G33" s="12" t="s">
        <v>44</v>
      </c>
      <c r="H33" s="41" t="s">
        <v>72</v>
      </c>
      <c r="I33" s="13" t="s">
        <v>90</v>
      </c>
      <c r="J33" s="12" t="s">
        <v>97</v>
      </c>
      <c r="K33" s="13" t="str">
        <f>+'Ficha_IND-PCS-CD-002-0'!B17</f>
        <v>No aplica</v>
      </c>
      <c r="L33" s="13" t="str">
        <f>+'Ficha_IND-PCS-CD-002-0'!B18</f>
        <v>No aplica</v>
      </c>
      <c r="M33" s="13" t="str">
        <f>+'Ficha_IND-PCS-CD-002-0'!B19</f>
        <v>No aplica</v>
      </c>
      <c r="N33" s="13" t="str">
        <f>+'Ficha_IND-PCS-CD-002-0'!B20</f>
        <v>No aplica</v>
      </c>
      <c r="O33" s="12"/>
      <c r="P33" s="12"/>
      <c r="Q33" s="13"/>
      <c r="R33" s="12"/>
      <c r="S33" s="12"/>
      <c r="T33" s="13" t="str">
        <f>+'Ficha_IND-PCS-CD-002-0'!I39</f>
        <v>(No. de indagaciones preliminares adelantadas en un lapso menor o igual a 6 meses  / No. total de indagaciones preliminar )* 100</v>
      </c>
      <c r="U33" s="12"/>
      <c r="V33" s="12"/>
      <c r="W33" s="13"/>
      <c r="X33" s="12"/>
      <c r="Y33" s="12"/>
      <c r="Z33" s="13" t="str">
        <f>+'Ficha_IND-PCS-CD-002-0'!O39</f>
        <v>(No. de indagaciones preliminares adelantadas en un lapso menor o igual a 6 meses  / No. total de indagaciones preliminar )* 100</v>
      </c>
      <c r="AA33" s="13" t="str">
        <f>+'Ficha_IND-PCS-CD-002-0'!B25</f>
        <v>Indagaciones preliminares adelantadas</v>
      </c>
      <c r="AB33" s="13" t="str">
        <f>+'Ficha_IND-PCS-CD-002-0'!B26</f>
        <v>Indagaciones preliminares</v>
      </c>
      <c r="AC33" s="13"/>
      <c r="AD33" s="12"/>
      <c r="AE33" s="13" t="str">
        <f>+'Ficha_IND-PCS-CD-002-0'!B29</f>
        <v>Porcentaje</v>
      </c>
      <c r="AF33" s="13"/>
      <c r="AG33" s="13" t="str">
        <f>+'Ficha_IND-PCS-CD-002-0'!B13</f>
        <v>Porcentaje</v>
      </c>
      <c r="AH33" s="12" t="s">
        <v>100</v>
      </c>
      <c r="AI33" s="13" t="s">
        <v>105</v>
      </c>
      <c r="AJ33" s="13" t="str">
        <f>+'Ficha_IND-PCS-CD-002-0'!B34</f>
        <v>Secretario General</v>
      </c>
      <c r="AK33" s="13" t="s">
        <v>105</v>
      </c>
      <c r="AL33" s="13" t="str">
        <f>+'Ficha_IND-PCS-CD-002-0'!C34</f>
        <v>Profesional especializado</v>
      </c>
      <c r="AM33" s="13" t="str">
        <f>+'Ficha_IND-PCS-CD-002-0'!P25</f>
        <v>Indagaciones preliminares</v>
      </c>
      <c r="AN33" s="13" t="str">
        <f>+'Ficha_IND-PCS-CD-002-0'!P26</f>
        <v>Indagaciones preliminares</v>
      </c>
      <c r="AO33" s="13"/>
      <c r="AP33" s="13" t="str">
        <f>+'Ficha_IND-PCS-CD-002-0'!P29</f>
        <v>Genérica</v>
      </c>
      <c r="AQ33" s="41"/>
      <c r="AR33" s="41"/>
      <c r="AS33" s="131"/>
      <c r="AT33" s="41"/>
      <c r="AU33" s="41"/>
      <c r="AV33" s="132">
        <f>+'Ficha_IND-PCS-CD-002-0'!I40</f>
        <v>0.8</v>
      </c>
      <c r="AW33" s="41"/>
      <c r="AX33" s="41"/>
      <c r="AY33" s="131"/>
      <c r="AZ33" s="41"/>
      <c r="BA33" s="41"/>
      <c r="BB33" s="132">
        <f>+'Ficha_IND-PCS-CD-002-0'!O40</f>
        <v>0.8</v>
      </c>
      <c r="BC33" s="41"/>
      <c r="BD33" s="41"/>
      <c r="BE33" s="131"/>
      <c r="BF33" s="41"/>
      <c r="BG33" s="41"/>
      <c r="BH33" s="132">
        <f>+'Ficha_IND-PCS-CD-002-0'!I41</f>
        <v>1</v>
      </c>
      <c r="BI33" s="41"/>
      <c r="BJ33" s="41"/>
      <c r="BK33" s="131"/>
      <c r="BL33" s="41"/>
      <c r="BM33" s="41"/>
      <c r="BN33" s="132">
        <f>+'Ficha_IND-PCS-CD-002-0'!O41</f>
        <v>1</v>
      </c>
      <c r="BO33" s="41"/>
      <c r="BP33" s="41"/>
      <c r="BQ33" s="131"/>
      <c r="BR33" s="41"/>
      <c r="BS33" s="41"/>
      <c r="BT33" s="131" t="e">
        <f>+'Ficha_IND-PCS-CD-002-0'!I42</f>
        <v>#VALUE!</v>
      </c>
      <c r="BU33" s="41"/>
      <c r="BV33" s="41"/>
      <c r="BW33" s="131"/>
      <c r="BX33" s="41"/>
      <c r="BY33" s="41"/>
      <c r="BZ33" s="131" t="e">
        <f>+'Ficha_IND-PCS-CD-002-0'!O42</f>
        <v>#DIV/0!</v>
      </c>
      <c r="CA33" s="132">
        <f>+'Ficha_IND-PCS-CD-002-0'!B46</f>
        <v>0.8</v>
      </c>
      <c r="CB33" s="132">
        <f>+'Ficha_IND-PCS-CD-002-0'!B47</f>
        <v>1</v>
      </c>
      <c r="CC33" s="131" t="e">
        <f>+'Ficha_IND-PCS-CD-002-0'!B48</f>
        <v>#VALUE!</v>
      </c>
      <c r="CD33" s="131" t="str">
        <f>+'Ficha_IND-PCS-CD-002-0'!B45</f>
        <v>Promedio</v>
      </c>
      <c r="CE33" s="131">
        <f>+'Ficha_IND-PCS-CD-002-0'!D51</f>
        <v>0</v>
      </c>
      <c r="CF33" s="131">
        <f>+'Ficha_IND-PCS-CD-002-0'!B51</f>
        <v>0</v>
      </c>
      <c r="CG33" s="131">
        <f>+'Ficha_IND-PCS-CD-002-0'!D51</f>
        <v>0</v>
      </c>
      <c r="CH33" s="131">
        <f>+'Ficha_IND-PCS-CD-002-0'!C51</f>
        <v>0</v>
      </c>
      <c r="CI33" s="131">
        <f>+'Ficha_IND-PCS-CD-002-0'!E51</f>
        <v>0</v>
      </c>
      <c r="CJ33" s="41"/>
      <c r="CK33" s="12"/>
      <c r="CL33" s="12"/>
    </row>
    <row r="34" spans="1:90" s="2" customFormat="1" ht="177" customHeight="1" x14ac:dyDescent="0.25">
      <c r="A34" s="12" t="str">
        <f>+'Ficha_IND-PCS-CD-003-1'!B6</f>
        <v>IND-PCS-CD-003-1</v>
      </c>
      <c r="B34" s="13" t="str">
        <f>+'Ficha_IND-PCS-CD-003-1'!B7</f>
        <v>Cumplimiento de los términos de investigación disciplinaria</v>
      </c>
      <c r="C34" s="13" t="str">
        <f>+'Ficha_IND-PCS-CD-003-1'!B8</f>
        <v>Determinar el nivel de cumplimiento en la etapa de  investigación disciplinaria para no decretar pruebas sin competencia o que sean allegadas por fuera de dicha etapa y evitar declaraciones de nulidad por violación del derecho de defensa por pruebas ilegales o ilícitas</v>
      </c>
      <c r="D34" s="12" t="s">
        <v>52</v>
      </c>
      <c r="E34" s="12" t="s">
        <v>47</v>
      </c>
      <c r="F34" s="12" t="s">
        <v>66</v>
      </c>
      <c r="G34" s="12" t="s">
        <v>44</v>
      </c>
      <c r="H34" s="41" t="s">
        <v>72</v>
      </c>
      <c r="I34" s="13" t="s">
        <v>90</v>
      </c>
      <c r="J34" s="12" t="s">
        <v>97</v>
      </c>
      <c r="K34" s="13" t="str">
        <f>+'Ficha_IND-PCS-CD-003-1'!B17</f>
        <v>No aplica</v>
      </c>
      <c r="L34" s="13" t="str">
        <f>+'Ficha_IND-PCS-CD-003-1'!B18</f>
        <v>No aplica</v>
      </c>
      <c r="M34" s="13" t="str">
        <f>+'Ficha_IND-PCS-CD-003-1'!B19</f>
        <v>No aplica</v>
      </c>
      <c r="N34" s="13" t="str">
        <f>+'Ficha_IND-PCS-CD-003-1'!B20</f>
        <v>No aplica</v>
      </c>
      <c r="O34" s="12"/>
      <c r="P34" s="12"/>
      <c r="Q34" s="13"/>
      <c r="R34" s="12"/>
      <c r="S34" s="12"/>
      <c r="T34" s="13"/>
      <c r="U34" s="12"/>
      <c r="V34" s="12"/>
      <c r="W34" s="13"/>
      <c r="X34" s="12"/>
      <c r="Y34" s="12"/>
      <c r="Z34" s="13" t="str">
        <f>+'Ficha_IND-PCS-CD-003-1'!O39</f>
        <v>(No. de  investigaciones disciplinarias adelantadas  / No. total de investigaciones disciplinarias) * 100</v>
      </c>
      <c r="AA34" s="13" t="str">
        <f>+'Ficha_IND-PCS-CD-003-1'!B25</f>
        <v>Investigaciones disciplinarias adelantadas</v>
      </c>
      <c r="AB34" s="13" t="str">
        <f>+'Ficha_IND-PCS-CD-003-1'!B26</f>
        <v>Investigaciones disciplinarias</v>
      </c>
      <c r="AC34" s="13"/>
      <c r="AD34" s="12"/>
      <c r="AE34" s="13" t="str">
        <f>+'Ficha_IND-PCS-CD-003-1'!B29</f>
        <v>Porcentaje</v>
      </c>
      <c r="AF34" s="13"/>
      <c r="AG34" s="13" t="str">
        <f>+'Ficha_IND-PCS-CD-003-1'!B13</f>
        <v>Porcentaje</v>
      </c>
      <c r="AH34" s="12" t="s">
        <v>99</v>
      </c>
      <c r="AI34" s="13" t="s">
        <v>105</v>
      </c>
      <c r="AJ34" s="13" t="str">
        <f>+'Ficha_IND-PCS-CD-003-1'!B34</f>
        <v>Secretario General</v>
      </c>
      <c r="AK34" s="13" t="s">
        <v>105</v>
      </c>
      <c r="AL34" s="13" t="str">
        <f>+'Ficha_IND-PCS-CD-003-1'!C34</f>
        <v>Profesional especializado</v>
      </c>
      <c r="AM34" s="13" t="str">
        <f>+'Ficha_IND-PCS-CD-003-1'!P25</f>
        <v>Investigaciones disciplinarias</v>
      </c>
      <c r="AN34" s="13" t="str">
        <f>+'Ficha_IND-PCS-CD-003-1'!P26</f>
        <v>Investigaciones disciplinarias</v>
      </c>
      <c r="AO34" s="13"/>
      <c r="AP34" s="13" t="str">
        <f>+'Ficha_IND-PCS-CD-003-1'!P29</f>
        <v>Genérica</v>
      </c>
      <c r="AQ34" s="41"/>
      <c r="AR34" s="41"/>
      <c r="AS34" s="131"/>
      <c r="AT34" s="41"/>
      <c r="AU34" s="41"/>
      <c r="AV34" s="131"/>
      <c r="AW34" s="41"/>
      <c r="AX34" s="41"/>
      <c r="AY34" s="131"/>
      <c r="AZ34" s="41"/>
      <c r="BA34" s="41"/>
      <c r="BB34" s="132">
        <f>+'Ficha_IND-PCS-CD-003-1'!O40</f>
        <v>0.8</v>
      </c>
      <c r="BC34" s="41"/>
      <c r="BD34" s="41"/>
      <c r="BE34" s="131"/>
      <c r="BF34" s="41"/>
      <c r="BG34" s="41"/>
      <c r="BH34" s="131"/>
      <c r="BI34" s="41"/>
      <c r="BJ34" s="41"/>
      <c r="BK34" s="131"/>
      <c r="BL34" s="41"/>
      <c r="BM34" s="41"/>
      <c r="BN34" s="132">
        <f>+'Ficha_IND-PCS-CD-003-1'!O41</f>
        <v>1</v>
      </c>
      <c r="BO34" s="41"/>
      <c r="BP34" s="41"/>
      <c r="BQ34" s="131"/>
      <c r="BR34" s="41"/>
      <c r="BS34" s="41"/>
      <c r="BT34" s="131"/>
      <c r="BU34" s="41"/>
      <c r="BV34" s="41"/>
      <c r="BW34" s="131"/>
      <c r="BX34" s="41"/>
      <c r="BY34" s="41"/>
      <c r="BZ34" s="131" t="e">
        <f>+'Ficha_IND-PCS-CD-003-1'!O42</f>
        <v>#DIV/0!</v>
      </c>
      <c r="CA34" s="132">
        <f>+'Ficha_IND-PCS-CD-003-1'!B46</f>
        <v>0.8</v>
      </c>
      <c r="CB34" s="132">
        <f>+'Ficha_IND-PCS-CD-003-1'!B47</f>
        <v>1</v>
      </c>
      <c r="CC34" s="131" t="e">
        <f>+'Ficha_IND-PCS-CD-003-1'!B48</f>
        <v>#DIV/0!</v>
      </c>
      <c r="CD34" s="131" t="str">
        <f>+'Ficha_IND-PCS-CD-003-1'!B45</f>
        <v>Promedio</v>
      </c>
      <c r="CE34" s="131">
        <f>+'Ficha_IND-PCS-CD-003-1'!D51</f>
        <v>0</v>
      </c>
      <c r="CF34" s="131">
        <f>+'Ficha_IND-PCS-CD-003-1'!B51</f>
        <v>0</v>
      </c>
      <c r="CG34" s="131">
        <f>+'Ficha_IND-PCS-CD-003-1'!D51</f>
        <v>0</v>
      </c>
      <c r="CH34" s="131">
        <f>+'Ficha_IND-PCS-CD-003-1'!C51</f>
        <v>0</v>
      </c>
      <c r="CI34" s="131">
        <f>+'Ficha_IND-PCS-CD-003-1'!E51</f>
        <v>0</v>
      </c>
      <c r="CJ34" s="41"/>
      <c r="CK34" s="12"/>
      <c r="CL34" s="12"/>
    </row>
    <row r="35" spans="1:90" s="2" customFormat="1" ht="177" customHeight="1" x14ac:dyDescent="0.25">
      <c r="A35" s="12" t="str">
        <f>+'Ficha_IND-PCS-CD-004-1'!B6</f>
        <v>IND-PCS-CD-004-1</v>
      </c>
      <c r="B35" s="13" t="str">
        <f>+'Ficha_IND-PCS-CD-004-1'!B7</f>
        <v>Quejas disciplinarias tramitadas</v>
      </c>
      <c r="C35" s="13" t="str">
        <f>+'Ficha_IND-PCS-CD-004-1'!B8</f>
        <v>Determinar el nivel de cumplimiento en el trámite de las quejas recibidas</v>
      </c>
      <c r="D35" s="12" t="s">
        <v>52</v>
      </c>
      <c r="E35" s="12" t="s">
        <v>47</v>
      </c>
      <c r="F35" s="12" t="s">
        <v>66</v>
      </c>
      <c r="G35" s="12" t="s">
        <v>44</v>
      </c>
      <c r="H35" s="41" t="s">
        <v>72</v>
      </c>
      <c r="I35" s="13" t="s">
        <v>90</v>
      </c>
      <c r="J35" s="12" t="s">
        <v>97</v>
      </c>
      <c r="K35" s="13" t="str">
        <f>+'Ficha_IND-PCS-CD-004-1'!B17</f>
        <v>No aplica</v>
      </c>
      <c r="L35" s="13" t="str">
        <f>+'Ficha_IND-PCS-CD-004-1'!B18</f>
        <v>No aplica</v>
      </c>
      <c r="M35" s="13" t="str">
        <f>+'Ficha_IND-PCS-CD-004-1'!B19</f>
        <v>No aplica</v>
      </c>
      <c r="N35" s="13" t="str">
        <f>+'Ficha_IND-PCS-CD-004-1'!B20</f>
        <v>No aplica</v>
      </c>
      <c r="O35" s="12"/>
      <c r="P35" s="12"/>
      <c r="Q35" s="13" t="str">
        <f>+'Ficha_IND-PCS-CD-004-1'!F39</f>
        <v>(No. de quejas disciplinarias tramitadas/ No. de quejas recibidas) * 100</v>
      </c>
      <c r="R35" s="12"/>
      <c r="S35" s="12"/>
      <c r="T35" s="13" t="str">
        <f>+'Ficha_IND-PCS-CD-004-1'!I39</f>
        <v>(No. de quejas disciplinarias tramitadas/ No. de quejas recibidas) * 100</v>
      </c>
      <c r="U35" s="12"/>
      <c r="V35" s="12"/>
      <c r="W35" s="13" t="str">
        <f>+'Ficha_IND-PCS-CD-004-1'!L39</f>
        <v>(No. de quejas disciplinarias tramitadas/ No. de quejas recibidas) * 100</v>
      </c>
      <c r="X35" s="12"/>
      <c r="Y35" s="12"/>
      <c r="Z35" s="13" t="str">
        <f>+'Ficha_IND-PCS-CD-004-1'!O39</f>
        <v>(No. de quejas disciplinarias tramitadas/ No. de quejas recibidas) * 100</v>
      </c>
      <c r="AA35" s="13" t="str">
        <f>+'Ficha_IND-PCS-CD-004-1'!B25</f>
        <v>Quejas disciplinarias tramitadas</v>
      </c>
      <c r="AB35" s="13" t="str">
        <f>+'Ficha_IND-PCS-CD-004-1'!B26</f>
        <v>Quejas disciplinarias recibidas</v>
      </c>
      <c r="AC35" s="13"/>
      <c r="AD35" s="12"/>
      <c r="AE35" s="13" t="str">
        <f>+'Ficha_IND-PCS-CD-004-1'!B29</f>
        <v>Porcentaje</v>
      </c>
      <c r="AF35" s="13"/>
      <c r="AG35" s="13" t="str">
        <f>+'Ficha_IND-PCS-CD-004-1'!B13</f>
        <v>Porcentaje</v>
      </c>
      <c r="AH35" s="12" t="s">
        <v>101</v>
      </c>
      <c r="AI35" s="13" t="s">
        <v>105</v>
      </c>
      <c r="AJ35" s="13" t="str">
        <f>+'Ficha_IND-PCS-CD-004-1'!B34</f>
        <v>Secretario General</v>
      </c>
      <c r="AK35" s="13" t="s">
        <v>105</v>
      </c>
      <c r="AL35" s="13" t="str">
        <f>+'Ficha_IND-PCS-CD-004-1'!C34</f>
        <v>Profesional especializado</v>
      </c>
      <c r="AM35" s="13" t="str">
        <f>+'Ficha_IND-PCS-CD-004-1'!P25</f>
        <v>Autos expedidos que reposan en los expedientes del proceso disciplinario correspondiente</v>
      </c>
      <c r="AN35" s="13" t="str">
        <f>+'Ficha_IND-PCS-CD-004-1'!P26</f>
        <v>Expediente del proceso disciplinario correspondiente</v>
      </c>
      <c r="AO35" s="13"/>
      <c r="AP35" s="13" t="str">
        <f>+'Ficha_IND-PCS-CD-004-1'!P29</f>
        <v>Genérica</v>
      </c>
      <c r="AQ35" s="41"/>
      <c r="AR35" s="41"/>
      <c r="AS35" s="132">
        <f>+'Ficha_IND-PCS-CD-004-1'!F40</f>
        <v>0.8</v>
      </c>
      <c r="AT35" s="41"/>
      <c r="AU35" s="41"/>
      <c r="AV35" s="132">
        <f>+'Ficha_IND-PCS-CD-004-1'!I40</f>
        <v>0.8</v>
      </c>
      <c r="AW35" s="41"/>
      <c r="AX35" s="41"/>
      <c r="AY35" s="132">
        <f>+'Ficha_IND-PCS-CD-004-1'!L40</f>
        <v>0.8</v>
      </c>
      <c r="AZ35" s="41"/>
      <c r="BA35" s="41"/>
      <c r="BB35" s="132">
        <f>+'Ficha_IND-PCS-CD-004-1'!O40</f>
        <v>0.8</v>
      </c>
      <c r="BC35" s="41"/>
      <c r="BD35" s="41"/>
      <c r="BE35" s="132">
        <f>+'Ficha_IND-PCS-CD-004-1'!F41</f>
        <v>1</v>
      </c>
      <c r="BF35" s="41"/>
      <c r="BG35" s="41"/>
      <c r="BH35" s="132">
        <f>+'Ficha_IND-PCS-CD-004-1'!I41</f>
        <v>1</v>
      </c>
      <c r="BI35" s="41"/>
      <c r="BJ35" s="41"/>
      <c r="BK35" s="132">
        <f>+'Ficha_IND-PCS-CD-004-1'!L41</f>
        <v>1</v>
      </c>
      <c r="BL35" s="41"/>
      <c r="BM35" s="41"/>
      <c r="BN35" s="132">
        <f>+'Ficha_IND-PCS-CD-004-1'!O41</f>
        <v>1</v>
      </c>
      <c r="BO35" s="41"/>
      <c r="BP35" s="41"/>
      <c r="BQ35" s="132">
        <f>+'Ficha_IND-PCS-CD-004-1'!F42</f>
        <v>0.77777777777777779</v>
      </c>
      <c r="BR35" s="41"/>
      <c r="BS35" s="41"/>
      <c r="BT35" s="131" t="e">
        <f>+'Ficha_IND-PCS-CD-004-1'!I42</f>
        <v>#VALUE!</v>
      </c>
      <c r="BU35" s="41"/>
      <c r="BV35" s="41"/>
      <c r="BW35" s="131" t="e">
        <f>+'Ficha_IND-PCS-CD-004-1'!L42</f>
        <v>#DIV/0!</v>
      </c>
      <c r="BX35" s="41"/>
      <c r="BY35" s="41"/>
      <c r="BZ35" s="131" t="e">
        <f>+'Ficha_IND-PCS-CD-004-1'!O42</f>
        <v>#DIV/0!</v>
      </c>
      <c r="CA35" s="132">
        <f>+'Ficha_IND-PCS-CD-004-1'!B46</f>
        <v>0.8</v>
      </c>
      <c r="CB35" s="132">
        <f>+'Ficha_IND-PCS-CD-004-1'!B47</f>
        <v>1</v>
      </c>
      <c r="CC35" s="131" t="e">
        <f>+'Ficha_IND-PCS-CD-004-1'!B48</f>
        <v>#VALUE!</v>
      </c>
      <c r="CD35" s="131" t="str">
        <f>+'Ficha_IND-PCS-CD-004-1'!B45</f>
        <v>Promedio</v>
      </c>
      <c r="CE35" s="134">
        <f>+'Ficha_IND-PCS-CD-004-1'!D51</f>
        <v>43721</v>
      </c>
      <c r="CF35" s="131" t="str">
        <f>+'Ficha_IND-PCS-CD-004-1'!B51</f>
        <v>Profesional especializado</v>
      </c>
      <c r="CG35" s="134">
        <f>+'Ficha_IND-PCS-CD-004-1'!D51</f>
        <v>43721</v>
      </c>
      <c r="CH35" s="131" t="str">
        <f>+'Ficha_IND-PCS-CD-004-1'!C51</f>
        <v>Secretario General</v>
      </c>
      <c r="CI35" s="131" t="str">
        <f>+'Ficha_IND-PCS-CD-004-1'!E51</f>
        <v>Mesa de trabajo y correo electrónico</v>
      </c>
      <c r="CJ35" s="41"/>
      <c r="CK35" s="12"/>
      <c r="CL35" s="12"/>
    </row>
    <row r="36" spans="1:90" s="2" customFormat="1" ht="177" customHeight="1" x14ac:dyDescent="0.25">
      <c r="A36" s="12" t="str">
        <f>+'Ficha_IND-PCS-AT-001-0'!B6</f>
        <v>IND-PCS-AT-001-0</v>
      </c>
      <c r="B36" s="13" t="str">
        <f>+'Ficha_IND-PCS-AT-001-0'!B7</f>
        <v>Cumplimiento del plan de bienestar social e incentivos de la vigencia</v>
      </c>
      <c r="C36" s="13" t="str">
        <f>+'Ficha_IND-PCS-AT-001-0'!B8</f>
        <v>Mide el avance en la ejecución del plan de bienestar social e incentivos</v>
      </c>
      <c r="D36" s="12" t="s">
        <v>51</v>
      </c>
      <c r="E36" s="12" t="s">
        <v>46</v>
      </c>
      <c r="F36" s="12" t="s">
        <v>66</v>
      </c>
      <c r="G36" s="12" t="s">
        <v>44</v>
      </c>
      <c r="H36" s="41" t="s">
        <v>72</v>
      </c>
      <c r="I36" s="13" t="s">
        <v>85</v>
      </c>
      <c r="J36" s="12" t="s">
        <v>97</v>
      </c>
      <c r="K36" s="13" t="str">
        <f>+'Ficha_IND-PCS-AT-001-0'!B17</f>
        <v>No aplica</v>
      </c>
      <c r="L36" s="13" t="str">
        <f>+'Ficha_IND-PCS-AT-001-0'!B18</f>
        <v>No aplica</v>
      </c>
      <c r="M36" s="13" t="str">
        <f>+'Ficha_IND-PCS-AT-001-0'!B19</f>
        <v>No aplica</v>
      </c>
      <c r="N36" s="13" t="str">
        <f>+'Ficha_IND-PCS-AT-001-0'!B20</f>
        <v>No aplica</v>
      </c>
      <c r="O36" s="12"/>
      <c r="P36" s="12"/>
      <c r="Q36" s="13" t="str">
        <f>+'Ficha_IND-PCS-AT-001-0'!F39</f>
        <v>(No. de actividades desarrolladas en el trimestre/No.de actividades programadas para el trimestre) *100</v>
      </c>
      <c r="R36" s="12"/>
      <c r="S36" s="12"/>
      <c r="T36" s="13" t="str">
        <f>+'Ficha_IND-PCS-AT-001-0'!I39</f>
        <v>(No. de actividades desarrolladas en el trimestre/No.de actividades programadas para el trimestre) *100</v>
      </c>
      <c r="U36" s="12"/>
      <c r="V36" s="12"/>
      <c r="W36" s="13" t="str">
        <f>+'Ficha_IND-PCS-AT-001-0'!L39</f>
        <v>(No. de actividades desarrolladas en el trimestre/No.de actividades programadas para el trimestre) *100</v>
      </c>
      <c r="X36" s="12"/>
      <c r="Y36" s="12"/>
      <c r="Z36" s="13" t="str">
        <f>+'Ficha_IND-PCS-AT-001-0'!O39</f>
        <v>(No. de actividades desarrolladas en el trimestre/No.de actividades programadas para el trimestre) *100</v>
      </c>
      <c r="AA36" s="13" t="str">
        <f>+'Ficha_IND-PCS-AT-001-0'!B25</f>
        <v>Actividades desarrolladas en el trimestre</v>
      </c>
      <c r="AB36" s="13" t="str">
        <f>+'Ficha_IND-PCS-AT-001-0'!B26</f>
        <v>Actividades programadas para el trimestre</v>
      </c>
      <c r="AC36" s="13"/>
      <c r="AD36" s="12"/>
      <c r="AE36" s="13" t="str">
        <f>+'Ficha_IND-PCS-AT-001-0'!B29</f>
        <v>Porcentaje</v>
      </c>
      <c r="AF36" s="13"/>
      <c r="AG36" s="13" t="str">
        <f>+'Ficha_IND-PCS-AT-001-0'!B13</f>
        <v>Porcentaje</v>
      </c>
      <c r="AH36" s="12" t="s">
        <v>101</v>
      </c>
      <c r="AI36" s="13" t="s">
        <v>108</v>
      </c>
      <c r="AJ36" s="13" t="str">
        <f>+'Ficha_IND-PCS-AT-001-0'!B34</f>
        <v>Director</v>
      </c>
      <c r="AK36" s="13" t="s">
        <v>108</v>
      </c>
      <c r="AL36" s="13" t="str">
        <f>+'Ficha_IND-PCS-AT-001-0'!C34</f>
        <v>Profesional especializado</v>
      </c>
      <c r="AM36" s="13"/>
      <c r="AN36" s="13" t="str">
        <f>+'Ficha_IND-PCS-AT-001-0'!P26</f>
        <v>Plan de bienestar social e incentivos</v>
      </c>
      <c r="AO36" s="13"/>
      <c r="AP36" s="13" t="str">
        <f>+'Ficha_IND-PCS-AT-001-0'!P29</f>
        <v>Genérica</v>
      </c>
      <c r="AQ36" s="41"/>
      <c r="AR36" s="41"/>
      <c r="AS36" s="132">
        <f>+'Ficha_IND-PCS-AT-001-0'!F40</f>
        <v>0.68</v>
      </c>
      <c r="AT36" s="41"/>
      <c r="AU36" s="41"/>
      <c r="AV36" s="132">
        <f>+'Ficha_IND-PCS-AT-001-0'!I40</f>
        <v>0.68</v>
      </c>
      <c r="AW36" s="41"/>
      <c r="AX36" s="41"/>
      <c r="AY36" s="132">
        <f>+'Ficha_IND-PCS-AT-001-0'!L40</f>
        <v>0.68</v>
      </c>
      <c r="AZ36" s="41"/>
      <c r="BA36" s="41"/>
      <c r="BB36" s="132">
        <f>+'Ficha_IND-PCS-AT-001-0'!O40</f>
        <v>0.68</v>
      </c>
      <c r="BC36" s="41"/>
      <c r="BD36" s="41"/>
      <c r="BE36" s="132">
        <f>+'Ficha_IND-PCS-AT-001-0'!F41</f>
        <v>1</v>
      </c>
      <c r="BF36" s="41"/>
      <c r="BG36" s="41"/>
      <c r="BH36" s="132">
        <f>+'Ficha_IND-PCS-AT-001-0'!I41</f>
        <v>1</v>
      </c>
      <c r="BI36" s="41"/>
      <c r="BJ36" s="41"/>
      <c r="BK36" s="132">
        <f>+'Ficha_IND-PCS-AT-001-0'!L41</f>
        <v>1</v>
      </c>
      <c r="BL36" s="41"/>
      <c r="BM36" s="41"/>
      <c r="BN36" s="132">
        <f>+'Ficha_IND-PCS-AT-001-0'!O41</f>
        <v>1</v>
      </c>
      <c r="BO36" s="41"/>
      <c r="BP36" s="41"/>
      <c r="BQ36" s="132">
        <f>+'Ficha_IND-PCS-AT-001-0'!F42</f>
        <v>0.8571428571428571</v>
      </c>
      <c r="BR36" s="41"/>
      <c r="BS36" s="41"/>
      <c r="BT36" s="132" t="e">
        <f>+'Ficha_IND-PCS-AT-001-0'!I42</f>
        <v>#DIV/0!</v>
      </c>
      <c r="BU36" s="41"/>
      <c r="BV36" s="41"/>
      <c r="BW36" s="132" t="e">
        <f>+'Ficha_IND-PCS-AT-001-0'!L42</f>
        <v>#DIV/0!</v>
      </c>
      <c r="BX36" s="41"/>
      <c r="BY36" s="41"/>
      <c r="BZ36" s="132" t="e">
        <f>+'Ficha_IND-PCS-AT-001-0'!O42</f>
        <v>#DIV/0!</v>
      </c>
      <c r="CA36" s="132">
        <f>+'Ficha_IND-PCS-AT-001-0'!B46</f>
        <v>0.68</v>
      </c>
      <c r="CB36" s="132">
        <f>+'Ficha_IND-PCS-AT-001-0'!B47</f>
        <v>1</v>
      </c>
      <c r="CC36" s="132" t="e">
        <f>+'Ficha_IND-PCS-AT-001-0'!B48</f>
        <v>#DIV/0!</v>
      </c>
      <c r="CD36" s="132" t="str">
        <f>+'Ficha_IND-PCS-AT-001-0'!B45</f>
        <v>Promedio</v>
      </c>
      <c r="CE36" s="133">
        <f>+'Ficha_IND-PCS-AT-001-0'!D51</f>
        <v>0</v>
      </c>
      <c r="CF36" s="133">
        <f>+'Ficha_IND-PCS-AT-001-0'!B51</f>
        <v>0</v>
      </c>
      <c r="CG36" s="133">
        <f>+'Ficha_IND-PCS-AT-001-0'!D51</f>
        <v>0</v>
      </c>
      <c r="CH36" s="133">
        <f>+'Ficha_IND-PCS-AT-001-0'!C51</f>
        <v>0</v>
      </c>
      <c r="CI36" s="133">
        <f>+'Ficha_IND-PCS-AT-001-0'!E51</f>
        <v>0</v>
      </c>
      <c r="CJ36" s="41"/>
      <c r="CK36" s="12"/>
      <c r="CL36" s="12"/>
    </row>
    <row r="37" spans="1:90" s="2" customFormat="1" ht="177" customHeight="1" x14ac:dyDescent="0.25">
      <c r="A37" s="12" t="str">
        <f>+'Ficha_IND-PCS-AT-002-1'!B6</f>
        <v>IND-PCS-AT-002-1</v>
      </c>
      <c r="B37" s="13" t="str">
        <f>+'Ficha_IND-PCS-AT-002-1'!B7</f>
        <v>Cumplimiento del Plan Institucional de Capacitación, PIC, de la vigencia</v>
      </c>
      <c r="C37" s="13" t="str">
        <f>+'Ficha_IND-PCS-AT-002-1'!B8</f>
        <v>Mide el avance en la ejecución del PIC de la vigencia</v>
      </c>
      <c r="D37" s="12" t="s">
        <v>51</v>
      </c>
      <c r="E37" s="12" t="s">
        <v>46</v>
      </c>
      <c r="F37" s="12" t="s">
        <v>66</v>
      </c>
      <c r="G37" s="12" t="s">
        <v>44</v>
      </c>
      <c r="H37" s="41" t="s">
        <v>72</v>
      </c>
      <c r="I37" s="13" t="s">
        <v>85</v>
      </c>
      <c r="J37" s="12" t="s">
        <v>97</v>
      </c>
      <c r="K37" s="13" t="str">
        <f>+'Ficha_IND-PCS-AT-002-1'!B17</f>
        <v>No aplica</v>
      </c>
      <c r="L37" s="13" t="str">
        <f>+'Ficha_IND-PCS-AT-002-1'!B18</f>
        <v>No aplica</v>
      </c>
      <c r="M37" s="13" t="str">
        <f>+'Ficha_IND-PCS-AT-002-1'!B19</f>
        <v>No aplica</v>
      </c>
      <c r="N37" s="13" t="str">
        <f>+'Ficha_IND-PCS-AT-002-1'!B20</f>
        <v>No aplica</v>
      </c>
      <c r="O37" s="12"/>
      <c r="P37" s="12"/>
      <c r="Q37" s="13"/>
      <c r="R37" s="12"/>
      <c r="S37" s="12"/>
      <c r="T37" s="13"/>
      <c r="U37" s="12"/>
      <c r="V37" s="12"/>
      <c r="W37" s="13"/>
      <c r="X37" s="12"/>
      <c r="Y37" s="12"/>
      <c r="Z37" s="13" t="str">
        <f>+'Ficha_IND-PCS-AT-002-1'!O39</f>
        <v>(No. de capacitaciones efectuadas en el año/No. de capacitaciones programadas para el año)*100</v>
      </c>
      <c r="AA37" s="13" t="str">
        <f>+'Ficha_IND-PCS-AT-002-1'!B25</f>
        <v>Capacitaciones efectuadas</v>
      </c>
      <c r="AB37" s="13" t="str">
        <f>+'Ficha_IND-PCS-AT-002-1'!B26</f>
        <v>Capacitaciones programadas</v>
      </c>
      <c r="AC37" s="13"/>
      <c r="AD37" s="12"/>
      <c r="AE37" s="13" t="str">
        <f>+'Ficha_IND-PCS-AT-002-1'!B29</f>
        <v>Porcentaje</v>
      </c>
      <c r="AF37" s="13"/>
      <c r="AG37" s="13" t="str">
        <f>+'Ficha_IND-PCS-AT-002-1'!B13</f>
        <v>Porcentaje</v>
      </c>
      <c r="AH37" s="12" t="s">
        <v>101</v>
      </c>
      <c r="AI37" s="13" t="s">
        <v>108</v>
      </c>
      <c r="AJ37" s="13" t="str">
        <f>+'Ficha_IND-PCS-AT-002-1'!B34</f>
        <v>Director</v>
      </c>
      <c r="AK37" s="13" t="s">
        <v>108</v>
      </c>
      <c r="AL37" s="13" t="str">
        <f>+'Ficha_IND-PCS-AT-002-1'!C34</f>
        <v>Profesional especializado</v>
      </c>
      <c r="AM37" s="13"/>
      <c r="AN37" s="13" t="str">
        <f>+'Ficha_IND-PCS-AT-002-1'!P26</f>
        <v>Plan de bienestar social e incentivos</v>
      </c>
      <c r="AO37" s="13"/>
      <c r="AP37" s="13" t="str">
        <f>+'Ficha_IND-PCS-AT-002-1'!P29</f>
        <v>Genérica</v>
      </c>
      <c r="AQ37" s="41"/>
      <c r="AR37" s="41"/>
      <c r="AS37" s="132"/>
      <c r="AT37" s="41"/>
      <c r="AU37" s="41"/>
      <c r="AV37" s="132"/>
      <c r="AW37" s="41"/>
      <c r="AX37" s="41"/>
      <c r="AY37" s="132"/>
      <c r="AZ37" s="41"/>
      <c r="BA37" s="41"/>
      <c r="BB37" s="132">
        <f>+'Ficha_IND-PCS-AT-002-1'!O40</f>
        <v>0.68</v>
      </c>
      <c r="BC37" s="41"/>
      <c r="BD37" s="41"/>
      <c r="BE37" s="132"/>
      <c r="BF37" s="41"/>
      <c r="BG37" s="41"/>
      <c r="BH37" s="132"/>
      <c r="BI37" s="41"/>
      <c r="BJ37" s="41"/>
      <c r="BK37" s="132"/>
      <c r="BL37" s="41"/>
      <c r="BM37" s="41"/>
      <c r="BN37" s="132">
        <f>+'Ficha_IND-PCS-AT-002-1'!O41</f>
        <v>1</v>
      </c>
      <c r="BO37" s="41"/>
      <c r="BP37" s="41"/>
      <c r="BQ37" s="132"/>
      <c r="BR37" s="41"/>
      <c r="BS37" s="41"/>
      <c r="BT37" s="132"/>
      <c r="BU37" s="41"/>
      <c r="BV37" s="41"/>
      <c r="BW37" s="132"/>
      <c r="BX37" s="41"/>
      <c r="BY37" s="41"/>
      <c r="BZ37" s="132" t="e">
        <f>+'Ficha_IND-PCS-AT-002-1'!O42</f>
        <v>#DIV/0!</v>
      </c>
      <c r="CA37" s="132">
        <f>+'Ficha_IND-PCS-AT-002-1'!B46</f>
        <v>0.68</v>
      </c>
      <c r="CB37" s="132">
        <f>+'Ficha_IND-PCS-AT-002-1'!B47</f>
        <v>1</v>
      </c>
      <c r="CC37" s="132" t="e">
        <f>+'Ficha_IND-PCS-AT-002-1'!B48</f>
        <v>#DIV/0!</v>
      </c>
      <c r="CD37" s="132" t="str">
        <f>+'Ficha_IND-PCS-AT-002-1'!B45</f>
        <v>Promedio</v>
      </c>
      <c r="CE37" s="179">
        <f>+'Ficha_IND-PCS-AT-002-1'!D51</f>
        <v>43679</v>
      </c>
      <c r="CF37" s="133" t="str">
        <f>+'Ficha_IND-PCS-AT-002-1'!B51</f>
        <v>Profesional Especializado</v>
      </c>
      <c r="CG37" s="179">
        <f>+'Ficha_IND-PCS-AT-002-1'!D51</f>
        <v>43679</v>
      </c>
      <c r="CH37" s="133" t="str">
        <f>+'Ficha_IND-PCS-AT-002-1'!C51</f>
        <v>Director de Apoyo Corporativo</v>
      </c>
      <c r="CI37" s="133" t="str">
        <f>+'Ficha_IND-PCS-AT-002-1'!E51</f>
        <v>Reunión - Correo electrónico</v>
      </c>
      <c r="CJ37" s="41"/>
      <c r="CK37" s="12"/>
      <c r="CL37" s="13" t="s">
        <v>948</v>
      </c>
    </row>
    <row r="38" spans="1:90" s="2" customFormat="1" ht="177" customHeight="1" x14ac:dyDescent="0.25">
      <c r="A38" s="12" t="str">
        <f>+'Ficha_IND-PCS-AU-001-0'!B6</f>
        <v>IND-PCS-AU-001-0</v>
      </c>
      <c r="B38" s="12" t="str">
        <f>+'Ficha_IND-PCS-AU-001-0'!B7</f>
        <v>Respuesta a PQR fuera de término</v>
      </c>
      <c r="C38" s="13" t="str">
        <f>+'Ficha_IND-PCS-AU-001-0'!B8</f>
        <v>Medir el cumplimiento de respuesta en término de la CNSC ante las peticiones, quejas y reclamos interpuestas al Grupo de PQR y Orientación al Ciudadano</v>
      </c>
      <c r="D38" s="12" t="s">
        <v>52</v>
      </c>
      <c r="E38" s="12" t="s">
        <v>47</v>
      </c>
      <c r="F38" s="12" t="s">
        <v>63</v>
      </c>
      <c r="G38" s="12" t="s">
        <v>44</v>
      </c>
      <c r="H38" s="41" t="s">
        <v>73</v>
      </c>
      <c r="I38" s="13" t="s">
        <v>92</v>
      </c>
      <c r="J38" s="12" t="s">
        <v>97</v>
      </c>
      <c r="K38" s="13" t="str">
        <f>+'Ficha_IND-PCS-AU-001-0'!B17</f>
        <v>No aplica</v>
      </c>
      <c r="L38" s="13" t="str">
        <f>+'Ficha_IND-PCS-AU-001-0'!B18</f>
        <v>No aplica</v>
      </c>
      <c r="M38" s="13" t="str">
        <f>+'Ficha_IND-PCS-AU-001-0'!B19</f>
        <v>No aplica</v>
      </c>
      <c r="N38" s="13" t="str">
        <f>+'Ficha_IND-PCS-AU-001-0'!B20</f>
        <v>No aplica</v>
      </c>
      <c r="O38" s="12"/>
      <c r="P38" s="12"/>
      <c r="Q38" s="13" t="str">
        <f>+'Ficha_IND-PCS-AU-001-0'!F39</f>
        <v>(No.de PQR fuera de término) /( No. Total de PQR recibidas - PQR en trámite ) * 100</v>
      </c>
      <c r="R38" s="12"/>
      <c r="S38" s="12"/>
      <c r="T38" s="13" t="str">
        <f>+'Ficha_IND-PCS-AU-001-0'!I39</f>
        <v>(No.de PQR fuera de término) /( No. Total de PQR recibidas - PQR en trámite ) * 100</v>
      </c>
      <c r="U38" s="12"/>
      <c r="V38" s="12"/>
      <c r="W38" s="13" t="str">
        <f>+'Ficha_IND-PCS-AU-001-0'!L39</f>
        <v>(No.de PQR fuera de término) /( No. Total de PQR recibidas - PQR en trámite ) * 100</v>
      </c>
      <c r="X38" s="12"/>
      <c r="Y38" s="12"/>
      <c r="Z38" s="13" t="str">
        <f>+'Ficha_IND-PCS-AU-001-0'!O39</f>
        <v>(No.de PQR fuera de término) /( No. Total de PQR recibidas - PQR en trámite ) * 100</v>
      </c>
      <c r="AA38" s="13" t="str">
        <f>+'Ficha_IND-PCS-AU-001-0'!B25</f>
        <v>PQR fuera de término</v>
      </c>
      <c r="AB38" s="13" t="str">
        <f>+'Ficha_IND-PCS-AU-001-0'!B26</f>
        <v>PQR recibidas</v>
      </c>
      <c r="AC38" s="13" t="str">
        <f>+'Ficha_IND-PCS-AU-001-0'!B27</f>
        <v>PQR en trámite</v>
      </c>
      <c r="AD38" s="13"/>
      <c r="AE38" s="13" t="str">
        <f>+'Ficha_IND-PCS-AU-001-0'!B29</f>
        <v>Porcentaje</v>
      </c>
      <c r="AF38" s="13"/>
      <c r="AG38" s="13" t="str">
        <f>+'Ficha_IND-PCS-AU-001-0'!B13</f>
        <v>Porcentaje</v>
      </c>
      <c r="AH38" s="12" t="s">
        <v>101</v>
      </c>
      <c r="AI38" s="13" t="s">
        <v>105</v>
      </c>
      <c r="AJ38" s="13" t="str">
        <f>+'Ficha_IND-PCS-AU-001-0'!B34</f>
        <v>Secretario General</v>
      </c>
      <c r="AK38" s="13" t="s">
        <v>105</v>
      </c>
      <c r="AL38" s="13" t="str">
        <f>+'Ficha_IND-PCS-AU-001-0'!C34</f>
        <v>Coordinador Grupo de Atención a PQR y Orientación al Ciudadano</v>
      </c>
      <c r="AM38" s="13" t="str">
        <f>+'Ficha_IND-PCS-AU-001-0'!P25</f>
        <v xml:space="preserve">
Respuestas relacionadas en el aplicativo</v>
      </c>
      <c r="AN38" s="13" t="str">
        <f>+'Ficha_IND-PCS-AU-001-0'!P26</f>
        <v>Peticiones, quejas y reclamos radicados en los aplicativo</v>
      </c>
      <c r="AO38" s="13" t="str">
        <f>+'Ficha_IND-PCS-AU-001-0'!P27</f>
        <v>Peticiones, quejas y reclamos radicados en los aplicativo</v>
      </c>
      <c r="AP38" s="13" t="str">
        <f>+'Ficha_IND-PCS-AU-001-0'!P29</f>
        <v>Genérica</v>
      </c>
      <c r="AQ38" s="41"/>
      <c r="AR38" s="41"/>
      <c r="AS38" s="129">
        <f>+'Ficha_IND-PCS-AU-001-0'!F40</f>
        <v>0.08</v>
      </c>
      <c r="AT38" s="41"/>
      <c r="AU38" s="41"/>
      <c r="AV38" s="129">
        <f>+'Ficha_IND-PCS-AU-001-0'!I40</f>
        <v>0.08</v>
      </c>
      <c r="AW38" s="41"/>
      <c r="AX38" s="41"/>
      <c r="AY38" s="129">
        <f>+'Ficha_IND-PCS-AU-001-0'!L40</f>
        <v>0.08</v>
      </c>
      <c r="AZ38" s="41"/>
      <c r="BA38" s="41"/>
      <c r="BB38" s="129">
        <f>+'Ficha_IND-PCS-AU-001-0'!O40</f>
        <v>0.08</v>
      </c>
      <c r="BC38" s="41"/>
      <c r="BD38" s="41"/>
      <c r="BE38" s="129">
        <f>+'Ficha_IND-PCS-AU-001-0'!F41</f>
        <v>0.05</v>
      </c>
      <c r="BF38" s="41"/>
      <c r="BG38" s="41"/>
      <c r="BH38" s="129">
        <f>+'Ficha_IND-PCS-AU-001-0'!I41</f>
        <v>0.05</v>
      </c>
      <c r="BI38" s="41"/>
      <c r="BJ38" s="41"/>
      <c r="BK38" s="129">
        <f>+'Ficha_IND-PCS-AU-001-0'!L41</f>
        <v>0.05</v>
      </c>
      <c r="BL38" s="41"/>
      <c r="BM38" s="41"/>
      <c r="BN38" s="129">
        <f>+'Ficha_IND-PCS-AU-001-0'!O41</f>
        <v>0.05</v>
      </c>
      <c r="BO38" s="41"/>
      <c r="BP38" s="41"/>
      <c r="BQ38" s="129">
        <f>+'Ficha_IND-PCS-AU-001-0'!F42</f>
        <v>5.5134390075809786E-3</v>
      </c>
      <c r="BR38" s="41"/>
      <c r="BS38" s="41"/>
      <c r="BT38" s="129">
        <f>+'Ficha_IND-PCS-AU-001-0'!I42</f>
        <v>5.4824561403508769E-3</v>
      </c>
      <c r="BU38" s="41"/>
      <c r="BV38" s="41"/>
      <c r="BW38" s="129" t="e">
        <f>+'Ficha_IND-PCS-AU-001-0'!L42</f>
        <v>#DIV/0!</v>
      </c>
      <c r="BX38" s="41"/>
      <c r="BY38" s="41"/>
      <c r="BZ38" s="129" t="e">
        <f>+'Ficha_IND-PCS-AU-001-0'!O42</f>
        <v>#DIV/0!</v>
      </c>
      <c r="CA38" s="129">
        <f>+'Ficha_IND-PCS-AU-001-0'!B46</f>
        <v>0.08</v>
      </c>
      <c r="CB38" s="129">
        <f>+'Ficha_IND-PCS-AU-001-0'!B47</f>
        <v>0.05</v>
      </c>
      <c r="CC38" s="129" t="e">
        <f>+'Ficha_IND-PCS-AU-001-0'!B48</f>
        <v>#DIV/0!</v>
      </c>
      <c r="CD38" s="129" t="str">
        <f>+'Ficha_IND-PCS-AU-001-0'!B45</f>
        <v>Promedio</v>
      </c>
      <c r="CE38" s="131">
        <f>+'Ficha_IND-PCS-AU-001-0'!D51</f>
        <v>0</v>
      </c>
      <c r="CF38" s="131">
        <f>+'Ficha_IND-PCS-AU-001-0'!B51</f>
        <v>0</v>
      </c>
      <c r="CG38" s="131">
        <f>+'Ficha_IND-PCS-AU-001-0'!D51</f>
        <v>0</v>
      </c>
      <c r="CH38" s="131">
        <f>+'Ficha_IND-PCS-AU-001-0'!C51</f>
        <v>0</v>
      </c>
      <c r="CI38" s="131">
        <f>+'Ficha_IND-PCS-AU-001-0'!E51</f>
        <v>0</v>
      </c>
      <c r="CJ38" s="41"/>
      <c r="CK38" s="12"/>
      <c r="CL38" s="12"/>
    </row>
    <row r="39" spans="1:90" s="2" customFormat="1" ht="177" customHeight="1" x14ac:dyDescent="0.25">
      <c r="A39" s="12" t="str">
        <f>+'Ficha_IND-PCS-AU-002-0'!B6</f>
        <v>IND-PCS-AU-002-0</v>
      </c>
      <c r="B39" s="12" t="str">
        <f>+'Ficha_IND-PCS-AU-002-0'!B7</f>
        <v>Eficiencia en la atención telefónica</v>
      </c>
      <c r="C39" s="13" t="str">
        <f>+'Ficha_IND-PCS-AU-002-0'!B8</f>
        <v>Medir el cumplimiento de respuesta a las llamadas entrantes a las líneas de Atención al Usuario</v>
      </c>
      <c r="D39" s="12" t="s">
        <v>51</v>
      </c>
      <c r="E39" s="12" t="s">
        <v>46</v>
      </c>
      <c r="F39" s="12" t="s">
        <v>63</v>
      </c>
      <c r="G39" s="12" t="s">
        <v>44</v>
      </c>
      <c r="H39" s="41" t="s">
        <v>72</v>
      </c>
      <c r="I39" s="13" t="s">
        <v>92</v>
      </c>
      <c r="J39" s="12" t="s">
        <v>97</v>
      </c>
      <c r="K39" s="13" t="str">
        <f>+'Ficha_IND-PCS-AU-002-0'!B17</f>
        <v>No aplica</v>
      </c>
      <c r="L39" s="13" t="str">
        <f>+'Ficha_IND-PCS-AU-002-0'!B18</f>
        <v>No aplica</v>
      </c>
      <c r="M39" s="13" t="str">
        <f>+'Ficha_IND-PCS-AU-002-0'!B19</f>
        <v>No aplica</v>
      </c>
      <c r="N39" s="13" t="str">
        <f>+'Ficha_IND-PCS-AU-002-0'!B20</f>
        <v>No aplica</v>
      </c>
      <c r="O39" s="12"/>
      <c r="P39" s="12"/>
      <c r="Q39" s="13" t="str">
        <f>+'Ficha_IND-PCS-AU-002-0'!F39</f>
        <v>(No.de llamadas entrantes registradas - No de llamadas realizadas a ciudadanos) / No. De total de llamadas) * 100</v>
      </c>
      <c r="R39" s="12"/>
      <c r="S39" s="12"/>
      <c r="T39" s="13" t="str">
        <f>+'Ficha_IND-PCS-AU-002-0'!I39</f>
        <v>(No.de llamadas entrantes registradas - No de llamadas realizadas a ciudadanos) / No. De total de llamadas) * 100</v>
      </c>
      <c r="U39" s="12"/>
      <c r="V39" s="12"/>
      <c r="W39" s="13" t="str">
        <f>+'Ficha_IND-PCS-AU-002-0'!L39</f>
        <v>(No.de llamadas entrantes registradas - No de llamadas realizadas a ciudadanos) / No. De total de llamadas) * 100</v>
      </c>
      <c r="X39" s="12"/>
      <c r="Y39" s="12"/>
      <c r="Z39" s="13" t="str">
        <f>+'Ficha_IND-PCS-AU-002-0'!O39</f>
        <v>(No.de llamadas entrantes registradas - No de llamadas realizadas a ciudadanos) / No. De total de llamadas) * 100</v>
      </c>
      <c r="AA39" s="13" t="str">
        <f>+'Ficha_IND-PCS-AU-002-0'!B25</f>
        <v>Llamadas entrantes registradas</v>
      </c>
      <c r="AB39" s="13" t="str">
        <f>+'Ficha_IND-PCS-AU-002-0'!B26</f>
        <v>Llamadas realizadas a ciudadanos</v>
      </c>
      <c r="AC39" s="13" t="str">
        <f>+'Ficha_IND-PCS-AU-002-0'!B27</f>
        <v>Total de llamadas</v>
      </c>
      <c r="AD39" s="13"/>
      <c r="AE39" s="13" t="str">
        <f>+'Ficha_IND-PCS-AU-002-0'!B29</f>
        <v>Porcentaje</v>
      </c>
      <c r="AF39" s="13"/>
      <c r="AG39" s="13" t="str">
        <f>+'Ficha_IND-PCS-AU-002-0'!B13</f>
        <v>Porcentaje</v>
      </c>
      <c r="AH39" s="12" t="s">
        <v>101</v>
      </c>
      <c r="AI39" s="13" t="s">
        <v>105</v>
      </c>
      <c r="AJ39" s="13" t="str">
        <f>+'Ficha_IND-PCS-AU-002-0'!B34</f>
        <v>Secretario General</v>
      </c>
      <c r="AK39" s="13" t="s">
        <v>105</v>
      </c>
      <c r="AL39" s="13" t="str">
        <f>+'Ficha_IND-PCS-AU-002-0'!C34</f>
        <v>Coordinador Grupo de Atención a PQR y Orientación al Ciudadano</v>
      </c>
      <c r="AM39" s="13" t="str">
        <f>+'Ficha_IND-PCS-AU-002-0'!P25</f>
        <v xml:space="preserve">
Reporte de llamadas contestadas 
Reporte de llamadas abandonadas</v>
      </c>
      <c r="AN39" s="13" t="str">
        <f>+'Ficha_IND-PCS-AU-002-0'!P26</f>
        <v xml:space="preserve">
Reporte de llamadas contestadas 
Reporte de llamadas abandonadas</v>
      </c>
      <c r="AO39" s="13" t="str">
        <f>+'Ficha_IND-PCS-AU-002-0'!P27</f>
        <v>Reportes llamadas entrantes de los equipos de Telefonía</v>
      </c>
      <c r="AP39" s="13" t="str">
        <f>+'Ficha_IND-PCS-AU-002-0'!P29</f>
        <v>Genérica</v>
      </c>
      <c r="AQ39" s="41"/>
      <c r="AR39" s="41"/>
      <c r="AS39" s="129">
        <f>+'Ficha_IND-PCS-AU-002-0'!F40</f>
        <v>0.7</v>
      </c>
      <c r="AT39" s="41"/>
      <c r="AU39" s="41"/>
      <c r="AV39" s="129">
        <f>+'Ficha_IND-PCS-AU-002-0'!I40</f>
        <v>0.7</v>
      </c>
      <c r="AW39" s="41"/>
      <c r="AX39" s="41"/>
      <c r="AY39" s="129">
        <f>+'Ficha_IND-PCS-AU-002-0'!L40</f>
        <v>0.7</v>
      </c>
      <c r="AZ39" s="41"/>
      <c r="BA39" s="41"/>
      <c r="BB39" s="129">
        <f>+'Ficha_IND-PCS-AU-002-0'!O40</f>
        <v>0.7</v>
      </c>
      <c r="BC39" s="41"/>
      <c r="BD39" s="41"/>
      <c r="BE39" s="129">
        <f>+'Ficha_IND-PCS-AU-002-0'!F41</f>
        <v>0.8</v>
      </c>
      <c r="BF39" s="41"/>
      <c r="BG39" s="41"/>
      <c r="BH39" s="129">
        <f>+'Ficha_IND-PCS-AU-002-0'!I41</f>
        <v>0.8</v>
      </c>
      <c r="BI39" s="41"/>
      <c r="BJ39" s="41"/>
      <c r="BK39" s="129">
        <f>+'Ficha_IND-PCS-AU-002-0'!L41</f>
        <v>0.8</v>
      </c>
      <c r="BL39" s="41"/>
      <c r="BM39" s="41"/>
      <c r="BN39" s="129">
        <f>+'Ficha_IND-PCS-AU-002-0'!O41</f>
        <v>0.8</v>
      </c>
      <c r="BO39" s="41"/>
      <c r="BP39" s="41"/>
      <c r="BQ39" s="129">
        <f>+'Ficha_IND-PCS-AU-002-0'!F42</f>
        <v>0.93093093093093093</v>
      </c>
      <c r="BR39" s="41"/>
      <c r="BS39" s="41"/>
      <c r="BT39" s="129">
        <f>+'Ficha_IND-PCS-AU-002-0'!I42</f>
        <v>0.87981967018626173</v>
      </c>
      <c r="BU39" s="41"/>
      <c r="BV39" s="41"/>
      <c r="BW39" s="129" t="e">
        <f>+'Ficha_IND-PCS-AU-002-0'!L42</f>
        <v>#DIV/0!</v>
      </c>
      <c r="BX39" s="41"/>
      <c r="BY39" s="41"/>
      <c r="BZ39" s="129" t="e">
        <f>+'Ficha_IND-PCS-AU-002-0'!O42</f>
        <v>#DIV/0!</v>
      </c>
      <c r="CA39" s="129">
        <f>+'Ficha_IND-PCS-AU-002-0'!B46</f>
        <v>0.7</v>
      </c>
      <c r="CB39" s="129">
        <f>+'Ficha_IND-PCS-AU-002-0'!B47</f>
        <v>0.8</v>
      </c>
      <c r="CC39" s="129" t="e">
        <f>+'Ficha_IND-PCS-AU-002-0'!B48</f>
        <v>#DIV/0!</v>
      </c>
      <c r="CD39" s="129" t="str">
        <f>+'Ficha_IND-PCS-AU-002-0'!B45</f>
        <v>Promedio</v>
      </c>
      <c r="CE39" s="131">
        <f>+'Ficha_IND-PCS-AU-002-0'!D51</f>
        <v>0</v>
      </c>
      <c r="CF39" s="131">
        <f>+'Ficha_IND-PCS-AU-002-0'!B51</f>
        <v>0</v>
      </c>
      <c r="CG39" s="131">
        <f>+'Ficha_IND-PCS-AU-002-0'!D51</f>
        <v>0</v>
      </c>
      <c r="CH39" s="131">
        <f>+'Ficha_IND-PCS-AU-002-0'!C51</f>
        <v>0</v>
      </c>
      <c r="CI39" s="131">
        <f>+'Ficha_IND-PCS-AU-002-0'!E51</f>
        <v>0</v>
      </c>
      <c r="CJ39" s="41"/>
      <c r="CK39" s="12"/>
      <c r="CL39" s="12"/>
    </row>
    <row r="40" spans="1:90" s="2" customFormat="1" ht="177" customHeight="1" x14ac:dyDescent="0.25">
      <c r="A40" s="12" t="str">
        <f>+'Ficha_IND-PCS-AU-003-0'!B6</f>
        <v>IND-PCS-AU-003-0</v>
      </c>
      <c r="B40" s="12" t="str">
        <f>+'Ficha_IND-PCS-AU-003-0'!B7</f>
        <v>Firmeza en los Actos Administrativos</v>
      </c>
      <c r="C40" s="13" t="str">
        <f>+'Ficha_IND-PCS-AU-003-0'!B8</f>
        <v>Garantizar la puesta en firme de todos los Actos Administrativos proferidos por la CNSC</v>
      </c>
      <c r="D40" s="12" t="s">
        <v>51</v>
      </c>
      <c r="E40" s="12" t="s">
        <v>46</v>
      </c>
      <c r="F40" s="12" t="s">
        <v>66</v>
      </c>
      <c r="G40" s="12" t="s">
        <v>44</v>
      </c>
      <c r="H40" s="41" t="s">
        <v>72</v>
      </c>
      <c r="I40" s="13" t="s">
        <v>92</v>
      </c>
      <c r="J40" s="12" t="s">
        <v>97</v>
      </c>
      <c r="K40" s="13" t="str">
        <f>+'Ficha_IND-PCS-AU-003-0'!B17</f>
        <v>No aplica</v>
      </c>
      <c r="L40" s="13" t="str">
        <f>+'Ficha_IND-PCS-AU-003-0'!B18</f>
        <v>No aplica</v>
      </c>
      <c r="M40" s="13" t="str">
        <f>+'Ficha_IND-PCS-AU-003-0'!B19</f>
        <v>No aplica</v>
      </c>
      <c r="N40" s="13" t="str">
        <f>+'Ficha_IND-PCS-AU-003-0'!B20</f>
        <v>No aplica</v>
      </c>
      <c r="O40" s="12"/>
      <c r="P40" s="12"/>
      <c r="Q40" s="13" t="str">
        <f>+'Ficha_IND-PCS-AU-003-0'!F39</f>
        <v>(Actos Administrativos ejecutoriados /
 Actos Administrativos (Resoluciones y Autos) Notificados y/o comunicados donde proceda recurso de reposición o no procede recurso)) * 100</v>
      </c>
      <c r="R40" s="12"/>
      <c r="S40" s="12"/>
      <c r="T40" s="13" t="str">
        <f>+'Ficha_IND-PCS-AU-003-0'!I39</f>
        <v>(Actos Administrativos ejecutoriados /
 Actos Administrativos (Resoluciones y Autos) Notificados y/o comunicados donde proceda recurso de reposición o no procede recurso)) * 100</v>
      </c>
      <c r="U40" s="12"/>
      <c r="V40" s="12"/>
      <c r="W40" s="13" t="str">
        <f>+'Ficha_IND-PCS-AU-003-0'!L39</f>
        <v>(Actos Administrativos ejecutoriados /
 Actos Administrativos (Resoluciones y Autos) Notificados y/o comunicados donde proceda recurso de reposición o no procede recurso)) * 100</v>
      </c>
      <c r="X40" s="12"/>
      <c r="Y40" s="12"/>
      <c r="Z40" s="13" t="str">
        <f>+'Ficha_IND-PCS-AU-003-0'!O39</f>
        <v>(Actos Administrativos ejecutoriados /
 Actos Administrativos (Resoluciones y Autos) Notificados y/o comunicados donde proceda recurso de reposición o no procede recurso)) * 100</v>
      </c>
      <c r="AA40" s="13" t="str">
        <f>+'Ficha_IND-PCS-AU-003-0'!B25</f>
        <v>Actos administrativos ejecutoriados</v>
      </c>
      <c r="AB40" s="13" t="str">
        <f>+'Ficha_IND-PCS-AU-003-0'!B26</f>
        <v xml:space="preserve">Actos Administrativos (Resoluciones y Autos) Notificados y/o comunicados </v>
      </c>
      <c r="AC40" s="13"/>
      <c r="AD40" s="13"/>
      <c r="AE40" s="13" t="str">
        <f>+'Ficha_IND-PCS-AU-003-0'!B29</f>
        <v>Porcentaje</v>
      </c>
      <c r="AF40" s="13"/>
      <c r="AG40" s="13" t="str">
        <f>+'Ficha_IND-PCS-AU-003-0'!B13</f>
        <v>Porcentaje</v>
      </c>
      <c r="AH40" s="12" t="s">
        <v>101</v>
      </c>
      <c r="AI40" s="13" t="s">
        <v>105</v>
      </c>
      <c r="AJ40" s="13" t="str">
        <f>+'Ficha_IND-PCS-AU-003-0'!B34</f>
        <v>Secretario General</v>
      </c>
      <c r="AK40" s="13" t="s">
        <v>105</v>
      </c>
      <c r="AL40" s="13" t="str">
        <f>+'Ficha_IND-PCS-AU-003-0'!C34</f>
        <v>Funcionario o contratista designado para Notificaciones</v>
      </c>
      <c r="AM40" s="13" t="str">
        <f>+'Ficha_IND-PCS-AU-003-0'!P25</f>
        <v>Base de datos Notificaciones y herramienta informática de notificaciones</v>
      </c>
      <c r="AN40" s="13" t="str">
        <f>+'Ficha_IND-PCS-AU-003-0'!P26</f>
        <v>Base de datos Notificaciones y herramienta informática de notificaciones</v>
      </c>
      <c r="AO40" s="13"/>
      <c r="AP40" s="13" t="str">
        <f>+'Ficha_IND-PCS-AU-003-0'!P29</f>
        <v>Genérica</v>
      </c>
      <c r="AQ40" s="41"/>
      <c r="AR40" s="41"/>
      <c r="AS40" s="129">
        <f>+'Ficha_IND-PCS-AU-003-0'!F40</f>
        <v>0.8</v>
      </c>
      <c r="AT40" s="41"/>
      <c r="AU40" s="41"/>
      <c r="AV40" s="129">
        <f>+'Ficha_IND-PCS-AU-003-0'!I40</f>
        <v>0.8</v>
      </c>
      <c r="AW40" s="41"/>
      <c r="AX40" s="41"/>
      <c r="AY40" s="129">
        <f>+'Ficha_IND-PCS-AU-003-0'!L40</f>
        <v>0.8</v>
      </c>
      <c r="AZ40" s="41"/>
      <c r="BA40" s="41"/>
      <c r="BB40" s="129">
        <f>+'Ficha_IND-PCS-AU-003-0'!O40</f>
        <v>0.8</v>
      </c>
      <c r="BC40" s="41"/>
      <c r="BD40" s="41"/>
      <c r="BE40" s="129">
        <f>+'Ficha_IND-PCS-AU-003-0'!F41</f>
        <v>0.9</v>
      </c>
      <c r="BF40" s="41"/>
      <c r="BG40" s="41"/>
      <c r="BH40" s="129">
        <f>+'Ficha_IND-PCS-AU-003-0'!I41</f>
        <v>0.9</v>
      </c>
      <c r="BI40" s="41"/>
      <c r="BJ40" s="41"/>
      <c r="BK40" s="129">
        <f>+'Ficha_IND-PCS-AU-003-0'!L41</f>
        <v>0.9</v>
      </c>
      <c r="BL40" s="41"/>
      <c r="BM40" s="41"/>
      <c r="BN40" s="129">
        <f>+'Ficha_IND-PCS-AU-003-0'!O41</f>
        <v>0.9</v>
      </c>
      <c r="BO40" s="41"/>
      <c r="BP40" s="41"/>
      <c r="BQ40" s="129">
        <f>+'Ficha_IND-PCS-AU-003-0'!F42</f>
        <v>0.57854406130268199</v>
      </c>
      <c r="BR40" s="41"/>
      <c r="BS40" s="41"/>
      <c r="BT40" s="129">
        <f>+'Ficha_IND-PCS-AU-003-0'!I42</f>
        <v>0.71698113207547165</v>
      </c>
      <c r="BU40" s="41"/>
      <c r="BV40" s="41"/>
      <c r="BW40" s="129" t="e">
        <f>+'Ficha_IND-PCS-AU-003-0'!L42</f>
        <v>#DIV/0!</v>
      </c>
      <c r="BX40" s="41"/>
      <c r="BY40" s="41"/>
      <c r="BZ40" s="129" t="e">
        <f>+'Ficha_IND-PCS-AU-003-0'!O42</f>
        <v>#DIV/0!</v>
      </c>
      <c r="CA40" s="129">
        <f>+'Ficha_IND-PCS-AU-003-0'!B46</f>
        <v>0.8</v>
      </c>
      <c r="CB40" s="129">
        <f>+'Ficha_IND-PCS-AU-003-0'!B47</f>
        <v>0.9</v>
      </c>
      <c r="CC40" s="129" t="e">
        <f>+'Ficha_IND-PCS-AU-003-0'!B48</f>
        <v>#DIV/0!</v>
      </c>
      <c r="CD40" s="129" t="str">
        <f>+'Ficha_IND-PCS-AU-003-0'!B45</f>
        <v>Promedio</v>
      </c>
      <c r="CE40" s="141">
        <f>+'Ficha_IND-PCS-AU-003-0'!D51</f>
        <v>0</v>
      </c>
      <c r="CF40" s="141">
        <f>+'Ficha_IND-PCS-AU-003-0'!B51</f>
        <v>0</v>
      </c>
      <c r="CG40" s="141">
        <f>+'Ficha_IND-PCS-AU-003-0'!D51</f>
        <v>0</v>
      </c>
      <c r="CH40" s="141">
        <f>+'Ficha_IND-PCS-AU-003-0'!C51</f>
        <v>0</v>
      </c>
      <c r="CI40" s="141">
        <f>+'Ficha_IND-PCS-AU-003-0'!E51</f>
        <v>0</v>
      </c>
      <c r="CJ40" s="41"/>
      <c r="CK40" s="12"/>
      <c r="CL40" s="12"/>
    </row>
    <row r="41" spans="1:90" s="2" customFormat="1" ht="177" customHeight="1" x14ac:dyDescent="0.25">
      <c r="A41" s="12" t="str">
        <f>+'Ficha_IND-PCS-IT-001-0'!B6</f>
        <v>IND-PCS-IT-001-0</v>
      </c>
      <c r="B41" s="13" t="str">
        <f>+'Ficha_IND-PCS-IT-001-0'!B7</f>
        <v>Porcentaje de actualización del Inventario</v>
      </c>
      <c r="C41" s="13" t="str">
        <f>+'Ficha_IND-PCS-IT-001-0'!B8</f>
        <v>Mide el porcentaje  de verificación del estado de los bienes de la CNSC</v>
      </c>
      <c r="D41" s="12" t="s">
        <v>51</v>
      </c>
      <c r="E41" s="12" t="s">
        <v>46</v>
      </c>
      <c r="F41" s="12" t="s">
        <v>66</v>
      </c>
      <c r="G41" s="12" t="s">
        <v>44</v>
      </c>
      <c r="H41" s="41" t="s">
        <v>72</v>
      </c>
      <c r="I41" s="13" t="s">
        <v>93</v>
      </c>
      <c r="J41" s="12" t="s">
        <v>97</v>
      </c>
      <c r="K41" s="13" t="str">
        <f>+'Ficha_IND-PCS-IT-001-0'!B17</f>
        <v>No aplica</v>
      </c>
      <c r="L41" s="13" t="str">
        <f>+'Ficha_IND-PCS-IT-001-0'!B18</f>
        <v>No aplica</v>
      </c>
      <c r="M41" s="13" t="str">
        <f>+'Ficha_IND-PCS-IT-001-0'!B19</f>
        <v>No aplica</v>
      </c>
      <c r="N41" s="13" t="str">
        <f>+'Ficha_IND-PCS-IT-001-0'!B20</f>
        <v>No aplica</v>
      </c>
      <c r="O41" s="12"/>
      <c r="P41" s="12"/>
      <c r="Q41" s="13"/>
      <c r="R41" s="12"/>
      <c r="S41" s="12"/>
      <c r="T41" s="13"/>
      <c r="U41" s="12"/>
      <c r="V41" s="12"/>
      <c r="W41" s="13"/>
      <c r="X41" s="12"/>
      <c r="Y41" s="12"/>
      <c r="Z41" s="13" t="str">
        <f>+'Ficha_IND-PCS-IT-001-0'!O39</f>
        <v>Inventario Físico/ Inventario Teórico * 100</v>
      </c>
      <c r="AA41" s="13" t="str">
        <f>+'Ficha_IND-PCS-IT-001-0'!B25</f>
        <v>Inventario físico</v>
      </c>
      <c r="AB41" s="13" t="str">
        <f>+'Ficha_IND-PCS-IT-001-0'!B26</f>
        <v>Inventario teórico</v>
      </c>
      <c r="AC41" s="13"/>
      <c r="AD41" s="13"/>
      <c r="AE41" s="13" t="str">
        <f>+'Ficha_IND-PCS-IT-001-0'!B29</f>
        <v>Porcentaje</v>
      </c>
      <c r="AF41" s="13"/>
      <c r="AG41" s="13" t="str">
        <f>+'Ficha_IND-PCS-IT-001-0'!B13</f>
        <v>Porcentaje</v>
      </c>
      <c r="AH41" s="12" t="s">
        <v>99</v>
      </c>
      <c r="AI41" s="13" t="s">
        <v>108</v>
      </c>
      <c r="AJ41" s="13" t="str">
        <f>+'Ficha_IND-PCS-IT-001-0'!B34</f>
        <v>Director</v>
      </c>
      <c r="AK41" s="13" t="s">
        <v>108</v>
      </c>
      <c r="AL41" s="13" t="str">
        <f>+'Ficha_IND-PCS-IT-001-0'!C34</f>
        <v>Técnico administrativo</v>
      </c>
      <c r="AM41" s="13" t="str">
        <f>+'Ficha_IND-PCS-IT-001-0'!P25</f>
        <v>Formato toma física de inventarios</v>
      </c>
      <c r="AN41" s="13"/>
      <c r="AO41" s="13"/>
      <c r="AP41" s="13" t="str">
        <f>+'Ficha_IND-PCS-IT-001-0'!P29</f>
        <v>Genérica</v>
      </c>
      <c r="AQ41" s="41"/>
      <c r="AR41" s="41"/>
      <c r="AS41" s="129"/>
      <c r="AT41" s="41"/>
      <c r="AU41" s="41"/>
      <c r="AV41" s="129"/>
      <c r="AW41" s="41"/>
      <c r="AX41" s="41"/>
      <c r="AY41" s="129"/>
      <c r="AZ41" s="41"/>
      <c r="BA41" s="41"/>
      <c r="BB41" s="129">
        <f>+'Ficha_IND-PCS-IT-001-0'!O40</f>
        <v>0.9</v>
      </c>
      <c r="BC41" s="41"/>
      <c r="BD41" s="41"/>
      <c r="BE41" s="129"/>
      <c r="BF41" s="41"/>
      <c r="BG41" s="41"/>
      <c r="BH41" s="129"/>
      <c r="BI41" s="41"/>
      <c r="BJ41" s="41"/>
      <c r="BK41" s="129"/>
      <c r="BL41" s="41"/>
      <c r="BM41" s="41"/>
      <c r="BN41" s="129">
        <f>+'Ficha_IND-PCS-IT-001-0'!O41</f>
        <v>1</v>
      </c>
      <c r="BO41" s="41"/>
      <c r="BP41" s="41"/>
      <c r="BQ41" s="129"/>
      <c r="BR41" s="41"/>
      <c r="BS41" s="41"/>
      <c r="BT41" s="129"/>
      <c r="BU41" s="41"/>
      <c r="BV41" s="41"/>
      <c r="BW41" s="129"/>
      <c r="BX41" s="41"/>
      <c r="BY41" s="41"/>
      <c r="BZ41" s="129" t="e">
        <f>+'Ficha_IND-PCS-IT-001-0'!O42</f>
        <v>#DIV/0!</v>
      </c>
      <c r="CA41" s="129">
        <f>+'Ficha_IND-PCS-IT-001-0'!B46</f>
        <v>0.9</v>
      </c>
      <c r="CB41" s="129">
        <f>+'Ficha_IND-PCS-IT-001-0'!B47</f>
        <v>1</v>
      </c>
      <c r="CC41" s="129" t="e">
        <f>+'Ficha_IND-PCS-IT-001-0'!B48</f>
        <v>#DIV/0!</v>
      </c>
      <c r="CD41" s="129" t="str">
        <f>+'Ficha_IND-PCS-IT-001-0'!B45</f>
        <v>Promedio</v>
      </c>
      <c r="CE41" s="134">
        <f>+'Ficha_IND-PCS-IT-001-0'!D51</f>
        <v>43651</v>
      </c>
      <c r="CF41" s="134" t="str">
        <f>+'Ficha_IND-PCS-IT-001-0'!B51</f>
        <v>Profesional especializado</v>
      </c>
      <c r="CG41" s="134">
        <f>+'Ficha_IND-PCS-IT-001-0'!D51</f>
        <v>43651</v>
      </c>
      <c r="CH41" s="134" t="str">
        <f>+'Ficha_IND-PCS-IT-001-0'!C51</f>
        <v>Director</v>
      </c>
      <c r="CI41" s="134" t="str">
        <f>+'Ficha_IND-PCS-IT-001-0'!E51</f>
        <v>Correo electrónico</v>
      </c>
      <c r="CJ41" s="41"/>
      <c r="CK41" s="12"/>
      <c r="CL41" s="12"/>
    </row>
    <row r="42" spans="1:90" s="2" customFormat="1" ht="177" customHeight="1" x14ac:dyDescent="0.25">
      <c r="A42" s="12" t="str">
        <f>+'Ficha_IND-PCS-IT-002-1'!B6</f>
        <v>IND-PCS-IT-002-1</v>
      </c>
      <c r="B42" s="13" t="str">
        <f>+'Ficha_IND-PCS-IT-002-1'!B7</f>
        <v xml:space="preserve">Porcentaje de ejecución del Plan de Adquisiciones </v>
      </c>
      <c r="C42" s="13" t="str">
        <f>+'Ficha_IND-PCS-IT-002-1'!B8</f>
        <v>Mide el porcentaje de ejecución, por semestre, del Plan Anual de Adquisiciones de la CNSC</v>
      </c>
      <c r="D42" s="12" t="s">
        <v>51</v>
      </c>
      <c r="E42" s="12" t="s">
        <v>46</v>
      </c>
      <c r="F42" s="12" t="s">
        <v>66</v>
      </c>
      <c r="G42" s="12" t="s">
        <v>44</v>
      </c>
      <c r="H42" s="41" t="s">
        <v>72</v>
      </c>
      <c r="I42" s="13" t="s">
        <v>93</v>
      </c>
      <c r="J42" s="12" t="s">
        <v>97</v>
      </c>
      <c r="K42" s="13" t="str">
        <f>+'Ficha_IND-PCS-IT-002-1'!B17</f>
        <v>No aplica</v>
      </c>
      <c r="L42" s="13" t="str">
        <f>+'Ficha_IND-PCS-IT-002-1'!B18</f>
        <v>No aplica</v>
      </c>
      <c r="M42" s="13" t="str">
        <f>+'Ficha_IND-PCS-IT-002-1'!B19</f>
        <v>No aplica</v>
      </c>
      <c r="N42" s="13" t="str">
        <f>+'Ficha_IND-PCS-IT-002-1'!B20</f>
        <v>No aplica</v>
      </c>
      <c r="O42" s="12"/>
      <c r="P42" s="12"/>
      <c r="Q42" s="13"/>
      <c r="R42" s="12"/>
      <c r="S42" s="12"/>
      <c r="T42" s="13" t="str">
        <f>+'Ficha_IND-PCS-IT-002-1'!I39</f>
        <v>Valor ejecutado del Plan de Adquisiciones del primer semestre / Valor programado a ejecutar anual* 100</v>
      </c>
      <c r="U42" s="12"/>
      <c r="V42" s="12"/>
      <c r="W42" s="13"/>
      <c r="X42" s="12"/>
      <c r="Y42" s="12"/>
      <c r="Z42" s="13" t="str">
        <f>+'Ficha_IND-PCS-IT-002-1'!O39</f>
        <v>Valor ejecutado del Plan de Adquisiciones del segundo semestre / Valor programado a ejecutar anual* 100</v>
      </c>
      <c r="AA42" s="13" t="str">
        <f>+'Ficha_IND-PCS-IT-002-1'!B25</f>
        <v>Valor ejecutado del Plan de Adquisiciones</v>
      </c>
      <c r="AB42" s="13" t="str">
        <f>+'Ficha_IND-PCS-IT-002-1'!B26</f>
        <v>Valor programado a ejecutar</v>
      </c>
      <c r="AC42" s="13"/>
      <c r="AD42" s="13"/>
      <c r="AE42" s="13" t="str">
        <f>+'Ficha_IND-PCS-IT-002-1'!B29</f>
        <v>Porcentaje</v>
      </c>
      <c r="AF42" s="13"/>
      <c r="AG42" s="13" t="str">
        <f>+'Ficha_IND-PCS-IT-002-1'!B13</f>
        <v>Porcentaje</v>
      </c>
      <c r="AH42" s="12" t="s">
        <v>100</v>
      </c>
      <c r="AI42" s="13" t="s">
        <v>108</v>
      </c>
      <c r="AJ42" s="13" t="str">
        <f>+'Ficha_IND-PCS-IT-002-1'!B34</f>
        <v>Director</v>
      </c>
      <c r="AK42" s="13" t="s">
        <v>108</v>
      </c>
      <c r="AL42" s="13" t="str">
        <f>+'Ficha_IND-PCS-IT-002-1'!C34</f>
        <v>Profesional especializado o contratista</v>
      </c>
      <c r="AM42" s="13" t="str">
        <f>+'Ficha_IND-PCS-IT-002-1'!P25</f>
        <v xml:space="preserve">Plan Anual de Adquisiciones </v>
      </c>
      <c r="AN42" s="13" t="str">
        <f>+'Ficha_IND-PCS-IT-002-1'!P26</f>
        <v xml:space="preserve">Plan Anual de Adquisiciones </v>
      </c>
      <c r="AO42" s="13"/>
      <c r="AP42" s="13" t="str">
        <f>+'Ficha_IND-PCS-IT-002-1'!P29</f>
        <v>Genérica</v>
      </c>
      <c r="AQ42" s="41"/>
      <c r="AR42" s="41"/>
      <c r="AS42" s="129"/>
      <c r="AT42" s="41"/>
      <c r="AU42" s="41"/>
      <c r="AV42" s="129">
        <f>+'Ficha_IND-PCS-IT-002-1'!I40</f>
        <v>0.2</v>
      </c>
      <c r="AW42" s="41"/>
      <c r="AX42" s="41"/>
      <c r="AY42" s="129"/>
      <c r="AZ42" s="41"/>
      <c r="BA42" s="41"/>
      <c r="BB42" s="129">
        <f>+'Ficha_IND-PCS-IT-002-1'!O40</f>
        <v>0.4</v>
      </c>
      <c r="BC42" s="41"/>
      <c r="BD42" s="41"/>
      <c r="BE42" s="129"/>
      <c r="BF42" s="41"/>
      <c r="BG42" s="41"/>
      <c r="BH42" s="129">
        <f>+'Ficha_IND-PCS-IT-002-1'!I41</f>
        <v>0.25</v>
      </c>
      <c r="BI42" s="41"/>
      <c r="BJ42" s="41"/>
      <c r="BK42" s="129"/>
      <c r="BL42" s="41"/>
      <c r="BM42" s="41"/>
      <c r="BN42" s="129">
        <f>+'Ficha_IND-PCS-IT-002-1'!O41</f>
        <v>0.5</v>
      </c>
      <c r="BO42" s="41"/>
      <c r="BP42" s="41"/>
      <c r="BQ42" s="129"/>
      <c r="BR42" s="41"/>
      <c r="BS42" s="41"/>
      <c r="BT42" s="129">
        <f>+'Ficha_IND-PCS-IT-002-1'!I42</f>
        <v>0.46855918220972276</v>
      </c>
      <c r="BU42" s="41"/>
      <c r="BV42" s="41"/>
      <c r="BW42" s="129"/>
      <c r="BX42" s="41"/>
      <c r="BY42" s="41"/>
      <c r="BZ42" s="129" t="e">
        <f>+'Ficha_IND-PCS-IT-002-1'!O42</f>
        <v>#DIV/0!</v>
      </c>
      <c r="CA42" s="129">
        <f>+'Ficha_IND-PCS-IT-002-1'!B46</f>
        <v>0.60000000000000009</v>
      </c>
      <c r="CB42" s="129">
        <f>+'Ficha_IND-PCS-IT-002-1'!B47</f>
        <v>0.75</v>
      </c>
      <c r="CC42" s="129" t="e">
        <f>+'Ficha_IND-PCS-IT-002-1'!B48</f>
        <v>#DIV/0!</v>
      </c>
      <c r="CD42" s="129" t="str">
        <f>+'Ficha_IND-PCS-IT-002-1'!B45</f>
        <v>Acumulado</v>
      </c>
      <c r="CE42" s="134">
        <f>+'Ficha_IND-PCS-IT-002-1'!D51</f>
        <v>43651</v>
      </c>
      <c r="CF42" s="134" t="str">
        <f>+'Ficha_IND-PCS-IT-002-1'!B51</f>
        <v>Profesional especializado</v>
      </c>
      <c r="CG42" s="134">
        <f>+'Ficha_IND-PCS-IT-002-1'!D51</f>
        <v>43651</v>
      </c>
      <c r="CH42" s="134" t="str">
        <f>+'Ficha_IND-PCS-IT-002-1'!C51</f>
        <v>Director</v>
      </c>
      <c r="CI42" s="134" t="str">
        <f>+'Ficha_IND-PCS-IT-002-1'!E51</f>
        <v>Correo electrónico</v>
      </c>
      <c r="CJ42" s="41"/>
      <c r="CK42" s="12"/>
      <c r="CL42" s="12"/>
    </row>
    <row r="43" spans="1:90" s="2" customFormat="1" ht="177" customHeight="1" x14ac:dyDescent="0.25">
      <c r="A43" s="12" t="str">
        <f>+'Ficha_IND-PCS-CT-001-0'!B6</f>
        <v>IND-PCS-CT-001-0</v>
      </c>
      <c r="B43" s="13" t="str">
        <f>+'Ficha_IND-PCS-CT-001-0'!B7</f>
        <v>Suscripción de contratos a partir de estudios y documentos previos</v>
      </c>
      <c r="C43" s="13" t="str">
        <f>+'Ficha_IND-PCS-CT-001-0'!B8</f>
        <v xml:space="preserve">Determinar los procesos de contratación iniciados por la Comisión </v>
      </c>
      <c r="D43" s="12" t="s">
        <v>51</v>
      </c>
      <c r="E43" s="12" t="s">
        <v>46</v>
      </c>
      <c r="F43" s="12" t="s">
        <v>66</v>
      </c>
      <c r="G43" s="12" t="s">
        <v>44</v>
      </c>
      <c r="H43" s="41" t="s">
        <v>72</v>
      </c>
      <c r="I43" s="13" t="s">
        <v>89</v>
      </c>
      <c r="J43" s="12" t="s">
        <v>97</v>
      </c>
      <c r="K43" s="13" t="str">
        <f>+'Ficha_IND-PCS-CT-001-0'!B17</f>
        <v>No aplica</v>
      </c>
      <c r="L43" s="13" t="str">
        <f>+'Ficha_IND-PCS-CT-001-0'!B18</f>
        <v>No aplica</v>
      </c>
      <c r="M43" s="13" t="str">
        <f>+'Ficha_IND-PCS-CT-001-0'!B19</f>
        <v>No aplica</v>
      </c>
      <c r="N43" s="13" t="str">
        <f>+'Ficha_IND-PCS-CT-001-0'!B20</f>
        <v>No aplica</v>
      </c>
      <c r="O43" s="12"/>
      <c r="P43" s="12"/>
      <c r="Q43" s="13" t="str">
        <f>+'Ficha_IND-PCS-CT-001-0'!F39</f>
        <v>[Número de contratos suscritos / (número estudios y documentos previos recibidos por la OAJ - número de estudios previos analizados que no se convirtieron en contratos por desistimiento de firma)]*100</v>
      </c>
      <c r="R43" s="12"/>
      <c r="S43" s="12"/>
      <c r="T43" s="13" t="str">
        <f>+'Ficha_IND-PCS-CT-001-0'!I39</f>
        <v>[Número de contratos suscritos / (número estudios y documentos previos recibidos por la OAJ - número de estudios previos analizados que no se convirtieron en contratos por desistimiento de firma)]*100</v>
      </c>
      <c r="U43" s="12"/>
      <c r="V43" s="12"/>
      <c r="W43" s="13" t="str">
        <f>+'Ficha_IND-PCS-CT-001-0'!L39</f>
        <v>[Número de contratos suscritos / (número estudios y documentos previos recibidos por la OAJ - número de estudios previos analizados que no se convirtieron en contratos por desistimiento de firma)]*100</v>
      </c>
      <c r="X43" s="12"/>
      <c r="Y43" s="12"/>
      <c r="Z43" s="13" t="str">
        <f>+'Ficha_IND-PCS-CT-001-0'!O39</f>
        <v>[Número de contratos suscritos / (número estudios y documentos previos recibidos por la OAJ - número de estudios previos analizados que no se convirtieron en contratos por desistimiento de firma)]*100</v>
      </c>
      <c r="AA43" s="13" t="str">
        <f>+'Ficha_IND-PCS-CT-001-0'!B25</f>
        <v>Contratos suscritos</v>
      </c>
      <c r="AB43" s="13" t="str">
        <f>+'Ficha_IND-PCS-CT-001-0'!B26</f>
        <v>Estudios y documentos previos recibidos por la OAJ</v>
      </c>
      <c r="AC43" s="13" t="str">
        <f>+'Ficha_IND-PCS-CT-001-0'!B27</f>
        <v>Estudios previos analizados que no se convirtieron en contratos por desistimiento de firma</v>
      </c>
      <c r="AD43" s="13"/>
      <c r="AE43" s="13" t="str">
        <f>+'Ficha_IND-PCS-CT-001-0'!B29</f>
        <v>Porcentaje</v>
      </c>
      <c r="AF43" s="13"/>
      <c r="AG43" s="13" t="str">
        <f>+'Ficha_IND-PCS-CT-001-0'!B13</f>
        <v>Porcentaje</v>
      </c>
      <c r="AH43" s="12" t="s">
        <v>101</v>
      </c>
      <c r="AI43" s="13" t="s">
        <v>111</v>
      </c>
      <c r="AJ43" s="13" t="str">
        <f>+'Ficha_IND-PCS-CT-001-0'!B34</f>
        <v>Asesor Jurídico</v>
      </c>
      <c r="AK43" s="13" t="s">
        <v>111</v>
      </c>
      <c r="AL43" s="13" t="str">
        <f>+'Ficha_IND-PCS-CT-001-0'!C34</f>
        <v>Técnico administrativo o Profesional especializado</v>
      </c>
      <c r="AM43" s="13" t="str">
        <f>+'Ficha_IND-PCS-CT-001-0'!P25</f>
        <v>Reporte SECOP</v>
      </c>
      <c r="AN43" s="13" t="str">
        <f>+'Ficha_IND-PCS-CT-001-0'!P26</f>
        <v>Estudios y documentos previos recibidos por la  Oficina Jurídica en el periodo</v>
      </c>
      <c r="AO43" s="13"/>
      <c r="AP43" s="13" t="str">
        <f>+'Ficha_IND-PCS-CT-001-0'!P29</f>
        <v>Genérica</v>
      </c>
      <c r="AQ43" s="41"/>
      <c r="AR43" s="41"/>
      <c r="AS43" s="129">
        <f>+'Ficha_IND-PCS-CT-001-0'!F40</f>
        <v>0.7</v>
      </c>
      <c r="AT43" s="41"/>
      <c r="AU43" s="41"/>
      <c r="AV43" s="129">
        <f>+'Ficha_IND-PCS-CT-001-0'!I40</f>
        <v>0.7</v>
      </c>
      <c r="AW43" s="41"/>
      <c r="AX43" s="41"/>
      <c r="AY43" s="129">
        <f>+'Ficha_IND-PCS-CT-001-0'!L40</f>
        <v>0.7</v>
      </c>
      <c r="AZ43" s="41"/>
      <c r="BA43" s="41"/>
      <c r="BB43" s="129">
        <f>+'Ficha_IND-PCS-CT-001-0'!O40</f>
        <v>0.7</v>
      </c>
      <c r="BC43" s="41"/>
      <c r="BD43" s="41"/>
      <c r="BE43" s="129">
        <f>+'Ficha_IND-PCS-CT-001-0'!F41</f>
        <v>0.9</v>
      </c>
      <c r="BF43" s="41"/>
      <c r="BG43" s="41"/>
      <c r="BH43" s="129">
        <f>+'Ficha_IND-PCS-CT-001-0'!I41</f>
        <v>0.9</v>
      </c>
      <c r="BI43" s="41"/>
      <c r="BJ43" s="41"/>
      <c r="BK43" s="129">
        <f>+'Ficha_IND-PCS-CT-001-0'!L41</f>
        <v>0.9</v>
      </c>
      <c r="BL43" s="41"/>
      <c r="BM43" s="41"/>
      <c r="BN43" s="129">
        <f>+'Ficha_IND-PCS-CT-001-0'!O41</f>
        <v>0.9</v>
      </c>
      <c r="BO43" s="41"/>
      <c r="BP43" s="41"/>
      <c r="BQ43" s="129">
        <f>+'Ficha_IND-PCS-CT-001-0'!F42</f>
        <v>1</v>
      </c>
      <c r="BR43" s="41"/>
      <c r="BS43" s="41"/>
      <c r="BT43" s="129">
        <f>+'Ficha_IND-PCS-CT-001-0'!I42</f>
        <v>1</v>
      </c>
      <c r="BU43" s="41"/>
      <c r="BV43" s="41"/>
      <c r="BW43" s="129" t="e">
        <f>+'Ficha_IND-PCS-CT-001-0'!L42</f>
        <v>#DIV/0!</v>
      </c>
      <c r="BX43" s="41"/>
      <c r="BY43" s="41"/>
      <c r="BZ43" s="129" t="e">
        <f>+'Ficha_IND-PCS-CT-001-0'!O42</f>
        <v>#DIV/0!</v>
      </c>
      <c r="CA43" s="129">
        <f>+'Ficha_IND-PCS-CT-001-0'!B46</f>
        <v>0.7</v>
      </c>
      <c r="CB43" s="129">
        <f>+'Ficha_IND-PCS-CT-001-0'!B47</f>
        <v>0.9</v>
      </c>
      <c r="CC43" s="129" t="e">
        <f>+'Ficha_IND-PCS-CT-001-0'!B48</f>
        <v>#DIV/0!</v>
      </c>
      <c r="CD43" s="129" t="str">
        <f>+'Ficha_IND-PCS-CT-001-0'!B45</f>
        <v>Promedio</v>
      </c>
      <c r="CE43" s="134">
        <f>+'Ficha_IND-PCS-CT-001-0'!D51</f>
        <v>43620</v>
      </c>
      <c r="CF43" s="134" t="str">
        <f>+'Ficha_IND-PCS-CT-001-0'!B51</f>
        <v>Profesional especializado
Técnico administrativo</v>
      </c>
      <c r="CG43" s="134">
        <f>+'Ficha_IND-PCS-CT-001-0'!D51</f>
        <v>43620</v>
      </c>
      <c r="CH43" s="134" t="str">
        <f>+'Ficha_IND-PCS-CT-001-0'!C51</f>
        <v>Asesor Jurídico</v>
      </c>
      <c r="CI43" s="134" t="str">
        <f>+'Ficha_IND-PCS-CT-001-0'!E51</f>
        <v>Correo electrónico</v>
      </c>
      <c r="CJ43" s="41"/>
      <c r="CK43" s="12"/>
      <c r="CL43" s="12"/>
    </row>
    <row r="44" spans="1:90" s="2" customFormat="1" ht="177" customHeight="1" x14ac:dyDescent="0.25">
      <c r="A44" s="12" t="str">
        <f>+'Ficha_IND-PCS-CT-002-0'!B6</f>
        <v>IND-PCS-CT-002-0</v>
      </c>
      <c r="B44" s="12" t="str">
        <f>+'Ficha_IND-PCS-CT-002-0'!B7</f>
        <v>Contratos legalizados por la CNSC</v>
      </c>
      <c r="C44" s="13" t="str">
        <f>+'Ficha_IND-PCS-CT-002-0'!B8</f>
        <v>Determinar el estado de legalización de los contratos adjudicados por la CNSC</v>
      </c>
      <c r="D44" s="12" t="s">
        <v>52</v>
      </c>
      <c r="E44" s="12" t="s">
        <v>47</v>
      </c>
      <c r="F44" s="12" t="s">
        <v>66</v>
      </c>
      <c r="G44" s="12" t="s">
        <v>44</v>
      </c>
      <c r="H44" s="41" t="s">
        <v>72</v>
      </c>
      <c r="I44" s="13" t="s">
        <v>89</v>
      </c>
      <c r="J44" s="12" t="s">
        <v>97</v>
      </c>
      <c r="K44" s="13" t="str">
        <f>+'Ficha_IND-PCS-CT-002-0'!B17</f>
        <v>No aplica</v>
      </c>
      <c r="L44" s="13" t="str">
        <f>+'Ficha_IND-PCS-CT-002-0'!B18</f>
        <v>No aplica</v>
      </c>
      <c r="M44" s="13" t="str">
        <f>+'Ficha_IND-PCS-CT-002-0'!B19</f>
        <v>No aplica</v>
      </c>
      <c r="N44" s="13" t="str">
        <f>+'Ficha_IND-PCS-CT-002-0'!B20</f>
        <v>No aplica</v>
      </c>
      <c r="O44" s="12"/>
      <c r="P44" s="12"/>
      <c r="Q44" s="13" t="str">
        <f>+'Ficha_IND-PCS-CT-002-0'!F39</f>
        <v>(No. contratos publicados en el SECOP / No. contratos suscritos por la CNSC en el periodo) * 100</v>
      </c>
      <c r="R44" s="12"/>
      <c r="S44" s="12"/>
      <c r="T44" s="13" t="str">
        <f>+'Ficha_IND-PCS-CT-002-0'!I39</f>
        <v>(No. contratos publicados en el SECOP / No. contratos suscritos por la CNSC en el periodo) * 100</v>
      </c>
      <c r="U44" s="12"/>
      <c r="V44" s="12"/>
      <c r="W44" s="13" t="str">
        <f>+'Ficha_IND-PCS-CT-002-0'!L39</f>
        <v>(No. contratos publicados en el SECOP / No. contratos suscritos por la CNSC en el periodo) * 100</v>
      </c>
      <c r="X44" s="12"/>
      <c r="Y44" s="12"/>
      <c r="Z44" s="13" t="str">
        <f>+'Ficha_IND-PCS-CT-002-0'!O39</f>
        <v>(No. contratos publicados en el SECOP / No. contratos suscritos por la CNSC en el periodo) * 100</v>
      </c>
      <c r="AA44" s="13" t="str">
        <f>+'Ficha_IND-PCS-CT-002-0'!B25</f>
        <v>Contratos publicados en el SECOP</v>
      </c>
      <c r="AB44" s="13" t="str">
        <f>+'Ficha_IND-PCS-CT-002-0'!B26</f>
        <v>Contratos suscritos</v>
      </c>
      <c r="AC44" s="13"/>
      <c r="AD44" s="13"/>
      <c r="AE44" s="13" t="str">
        <f>+'Ficha_IND-PCS-CT-002-0'!B29</f>
        <v>Porcentaje</v>
      </c>
      <c r="AF44" s="13"/>
      <c r="AG44" s="13" t="str">
        <f>+'Ficha_IND-PCS-CT-002-0'!B13</f>
        <v>Porcentaje</v>
      </c>
      <c r="AH44" s="12" t="s">
        <v>101</v>
      </c>
      <c r="AI44" s="13" t="s">
        <v>111</v>
      </c>
      <c r="AJ44" s="13" t="str">
        <f>+'Ficha_IND-PCS-CT-002-0'!B34</f>
        <v>Asesor Jurídico</v>
      </c>
      <c r="AK44" s="13" t="s">
        <v>111</v>
      </c>
      <c r="AL44" s="13" t="str">
        <f>+'Ficha_IND-PCS-CT-002-0'!C34</f>
        <v>Técnico administrativo o Profesional especializado</v>
      </c>
      <c r="AM44" s="13" t="str">
        <f>+'Ficha_IND-PCS-CT-002-0'!P25</f>
        <v>Reporte SECOP</v>
      </c>
      <c r="AN44" s="13" t="str">
        <f>+'Ficha_IND-PCS-CT-002-0'!P26</f>
        <v>Contratos suscritos por la CNSC en el periodo</v>
      </c>
      <c r="AO44" s="13"/>
      <c r="AP44" s="13" t="str">
        <f>+'Ficha_IND-PCS-CT-002-0'!P29</f>
        <v>Genérica</v>
      </c>
      <c r="AQ44" s="41"/>
      <c r="AR44" s="41"/>
      <c r="AS44" s="129">
        <f>+'Ficha_IND-PCS-CT-002-0'!F40</f>
        <v>0.7</v>
      </c>
      <c r="AT44" s="41"/>
      <c r="AU44" s="41"/>
      <c r="AV44" s="129">
        <f>+'Ficha_IND-PCS-CT-002-0'!I40</f>
        <v>0.7</v>
      </c>
      <c r="AW44" s="41"/>
      <c r="AX44" s="41"/>
      <c r="AY44" s="129">
        <f>+'Ficha_IND-PCS-CT-002-0'!L40</f>
        <v>0.7</v>
      </c>
      <c r="AZ44" s="41"/>
      <c r="BA44" s="41"/>
      <c r="BB44" s="129">
        <f>+'Ficha_IND-PCS-CT-002-0'!O40</f>
        <v>0.7</v>
      </c>
      <c r="BC44" s="41"/>
      <c r="BD44" s="41"/>
      <c r="BE44" s="129">
        <f>+'Ficha_IND-PCS-CT-002-0'!F41</f>
        <v>0.8</v>
      </c>
      <c r="BF44" s="41"/>
      <c r="BG44" s="41"/>
      <c r="BH44" s="129">
        <f>+'Ficha_IND-PCS-CT-002-0'!I41</f>
        <v>0.8</v>
      </c>
      <c r="BI44" s="41"/>
      <c r="BJ44" s="41"/>
      <c r="BK44" s="129">
        <f>+'Ficha_IND-PCS-CT-002-0'!L41</f>
        <v>0.8</v>
      </c>
      <c r="BL44" s="41"/>
      <c r="BM44" s="41"/>
      <c r="BN44" s="129">
        <f>+'Ficha_IND-PCS-CT-002-0'!O41</f>
        <v>0.8</v>
      </c>
      <c r="BO44" s="41"/>
      <c r="BP44" s="41"/>
      <c r="BQ44" s="129">
        <f>+'Ficha_IND-PCS-CT-002-0'!F42</f>
        <v>1.0056818181818181</v>
      </c>
      <c r="BR44" s="41"/>
      <c r="BS44" s="41"/>
      <c r="BT44" s="129">
        <f>+'Ficha_IND-PCS-CT-002-0'!I42</f>
        <v>1</v>
      </c>
      <c r="BU44" s="41"/>
      <c r="BV44" s="41"/>
      <c r="BW44" s="129" t="e">
        <f>+'Ficha_IND-PCS-CT-002-0'!L42</f>
        <v>#DIV/0!</v>
      </c>
      <c r="BX44" s="41"/>
      <c r="BY44" s="41"/>
      <c r="BZ44" s="129" t="e">
        <f>+'Ficha_IND-PCS-CT-002-0'!O42</f>
        <v>#DIV/0!</v>
      </c>
      <c r="CA44" s="129">
        <f>+'Ficha_IND-PCS-CT-002-0'!B46</f>
        <v>0.7</v>
      </c>
      <c r="CB44" s="129">
        <f>+'Ficha_IND-PCS-CT-002-0'!B47</f>
        <v>0.8</v>
      </c>
      <c r="CC44" s="129" t="e">
        <f>+'Ficha_IND-PCS-CT-002-0'!B48</f>
        <v>#DIV/0!</v>
      </c>
      <c r="CD44" s="129" t="str">
        <f>+'Ficha_IND-PCS-CT-002-0'!B45</f>
        <v>Promedio</v>
      </c>
      <c r="CE44" s="134">
        <f>+'Ficha_IND-PCS-CT-002-0'!D51</f>
        <v>43620</v>
      </c>
      <c r="CF44" s="134" t="str">
        <f>+'Ficha_IND-PCS-CT-002-0'!B51</f>
        <v>Profesional especializado
Técnico administrativo</v>
      </c>
      <c r="CG44" s="134">
        <f>+'Ficha_IND-PCS-CT-002-0'!D51</f>
        <v>43620</v>
      </c>
      <c r="CH44" s="134" t="str">
        <f>+'Ficha_IND-PCS-CT-002-0'!C51</f>
        <v>Asesor Jurídico</v>
      </c>
      <c r="CI44" s="134" t="str">
        <f>+'Ficha_IND-PCS-CT-002-0'!E51</f>
        <v>Correo electrónico</v>
      </c>
      <c r="CJ44" s="41"/>
      <c r="CK44" s="12"/>
      <c r="CL44" s="12"/>
    </row>
    <row r="45" spans="1:90" s="2" customFormat="1" ht="177" customHeight="1" x14ac:dyDescent="0.25">
      <c r="A45" s="12" t="str">
        <f>+'Ficha_IND-PCS-CT-003-0'!B6</f>
        <v>IND-PCS-CT-003-0</v>
      </c>
      <c r="B45" s="13" t="str">
        <f>+'Ficha_IND-PCS-CT-003-0'!B7</f>
        <v>Contratos terminados y/o liquidados por la CNSC</v>
      </c>
      <c r="C45" s="13" t="str">
        <f>+'Ficha_IND-PCS-CT-003-0'!B8</f>
        <v>Determinar el estado de la liquidación de los contratos celebrados por la CNSC</v>
      </c>
      <c r="D45" s="12" t="s">
        <v>51</v>
      </c>
      <c r="E45" s="12" t="s">
        <v>46</v>
      </c>
      <c r="F45" s="12" t="s">
        <v>66</v>
      </c>
      <c r="G45" s="12" t="s">
        <v>44</v>
      </c>
      <c r="H45" s="41" t="s">
        <v>72</v>
      </c>
      <c r="I45" s="13" t="s">
        <v>89</v>
      </c>
      <c r="J45" s="12" t="s">
        <v>97</v>
      </c>
      <c r="K45" s="13" t="str">
        <f>+'Ficha_IND-PCS-CT-003-0'!B17</f>
        <v>No aplica</v>
      </c>
      <c r="L45" s="13" t="str">
        <f>+'Ficha_IND-PCS-CT-003-0'!B18</f>
        <v>No aplica</v>
      </c>
      <c r="M45" s="13" t="str">
        <f>+'Ficha_IND-PCS-CT-003-0'!B19</f>
        <v>No aplica</v>
      </c>
      <c r="N45" s="13" t="str">
        <f>+'Ficha_IND-PCS-CT-003-0'!B20</f>
        <v>No aplica</v>
      </c>
      <c r="O45" s="12"/>
      <c r="P45" s="12"/>
      <c r="Q45" s="13"/>
      <c r="R45" s="12"/>
      <c r="S45" s="12"/>
      <c r="T45" s="13" t="str">
        <f>+'Ficha_IND-PCS-CT-003-0'!I39</f>
        <v>(No. contratos terminados y/o liquidados en el SECOP / No. contratos terminados y/o liquidados de la vigencia anterior) * 100</v>
      </c>
      <c r="U45" s="12"/>
      <c r="V45" s="12"/>
      <c r="W45" s="13"/>
      <c r="X45" s="12"/>
      <c r="Y45" s="12"/>
      <c r="Z45" s="13" t="str">
        <f>+'Ficha_IND-PCS-CT-003-0'!O39</f>
        <v>(No. contratos terminados y/o liquidados en el SECOP / No. contratos terminados y/o liquidados de la vigencia anterior) * 100</v>
      </c>
      <c r="AA45" s="13" t="str">
        <f>+'Ficha_IND-PCS-CT-003-0'!B25</f>
        <v>Contratos terminados y/o liquidados en el SECOP</v>
      </c>
      <c r="AB45" s="13" t="str">
        <f>+'Ficha_IND-PCS-CT-003-0'!B26</f>
        <v>Contratos terminados y/o liquidados de la vigencia anterior</v>
      </c>
      <c r="AC45" s="13"/>
      <c r="AD45" s="13"/>
      <c r="AE45" s="13" t="str">
        <f>+'Ficha_IND-PCS-CT-003-0'!B29</f>
        <v>Porcentaje</v>
      </c>
      <c r="AF45" s="13"/>
      <c r="AG45" s="13" t="str">
        <f>+'Ficha_IND-PCS-CT-003-0'!B13</f>
        <v>Porcentaje</v>
      </c>
      <c r="AH45" s="12" t="s">
        <v>100</v>
      </c>
      <c r="AI45" s="13" t="s">
        <v>111</v>
      </c>
      <c r="AJ45" s="13" t="str">
        <f>+'Ficha_IND-PCS-CT-003-0'!B34</f>
        <v>Asesor Jurídico</v>
      </c>
      <c r="AK45" s="13" t="s">
        <v>111</v>
      </c>
      <c r="AL45" s="13" t="str">
        <f>+'Ficha_IND-PCS-CT-003-0'!C34</f>
        <v>Técnico administrativo o Profesional especializado</v>
      </c>
      <c r="AM45" s="13" t="str">
        <f>+'Ficha_IND-PCS-CT-003-0'!P25</f>
        <v>Contratos terminados</v>
      </c>
      <c r="AN45" s="13" t="str">
        <f>+'Ficha_IND-PCS-CT-003-0'!P26</f>
        <v>Contratos a los que se aplica la Ley Anti-trámite (Dec. 019 de 2012)</v>
      </c>
      <c r="AO45" s="13"/>
      <c r="AP45" s="13" t="str">
        <f>+'Ficha_IND-PCS-CT-003-0'!P29</f>
        <v>Genérica</v>
      </c>
      <c r="AQ45" s="41"/>
      <c r="AR45" s="41"/>
      <c r="AS45" s="129"/>
      <c r="AT45" s="41"/>
      <c r="AU45" s="41"/>
      <c r="AV45" s="129">
        <f>+'Ficha_IND-PCS-CT-003-0'!I40</f>
        <v>0.3</v>
      </c>
      <c r="AW45" s="41"/>
      <c r="AX45" s="41"/>
      <c r="AY45" s="129"/>
      <c r="AZ45" s="41"/>
      <c r="BA45" s="41"/>
      <c r="BB45" s="129">
        <f>+'Ficha_IND-PCS-CT-003-0'!O40</f>
        <v>0.3</v>
      </c>
      <c r="BC45" s="41"/>
      <c r="BD45" s="41"/>
      <c r="BE45" s="129"/>
      <c r="BF45" s="41"/>
      <c r="BG45" s="41"/>
      <c r="BH45" s="129">
        <f>+'Ficha_IND-PCS-CT-003-0'!I41</f>
        <v>0.37</v>
      </c>
      <c r="BI45" s="41"/>
      <c r="BJ45" s="41"/>
      <c r="BK45" s="129"/>
      <c r="BL45" s="41"/>
      <c r="BM45" s="41"/>
      <c r="BN45" s="129">
        <f>+'Ficha_IND-PCS-CT-003-0'!O41</f>
        <v>0.38</v>
      </c>
      <c r="BO45" s="41"/>
      <c r="BP45" s="41"/>
      <c r="BQ45" s="129"/>
      <c r="BR45" s="41"/>
      <c r="BS45" s="41"/>
      <c r="BT45" s="129">
        <f>+'Ficha_IND-PCS-CT-003-0'!I42</f>
        <v>0.49063032367972742</v>
      </c>
      <c r="BU45" s="41"/>
      <c r="BV45" s="41"/>
      <c r="BW45" s="129"/>
      <c r="BX45" s="41"/>
      <c r="BY45" s="41"/>
      <c r="BZ45" s="129" t="e">
        <f>+'Ficha_IND-PCS-CT-003-0'!O42</f>
        <v>#DIV/0!</v>
      </c>
      <c r="CA45" s="129">
        <f>+'Ficha_IND-PCS-CT-003-0'!B46</f>
        <v>0.6</v>
      </c>
      <c r="CB45" s="129">
        <f>+'Ficha_IND-PCS-CT-003-0'!B47</f>
        <v>0.75</v>
      </c>
      <c r="CC45" s="129" t="e">
        <f>+'Ficha_IND-PCS-CT-003-0'!B48</f>
        <v>#DIV/0!</v>
      </c>
      <c r="CD45" s="129" t="str">
        <f>+'Ficha_IND-PCS-CT-003-0'!B45</f>
        <v>Acumulado</v>
      </c>
      <c r="CE45" s="134">
        <f>+'Ficha_IND-PCS-CT-003-0'!D51</f>
        <v>0</v>
      </c>
      <c r="CF45" s="134" t="str">
        <f>+'Ficha_IND-PCS-CT-003-0'!B51</f>
        <v>Profesional especializado
Técnico administrativo</v>
      </c>
      <c r="CG45" s="134">
        <f>+'Ficha_IND-PCS-CT-003-0'!D51</f>
        <v>0</v>
      </c>
      <c r="CH45" s="134" t="str">
        <f>+'Ficha_IND-PCS-CT-003-0'!C51</f>
        <v>Asesor Jurídico</v>
      </c>
      <c r="CI45" s="134">
        <f>+'Ficha_IND-PCS-CT-003-0'!E51</f>
        <v>0</v>
      </c>
      <c r="CJ45" s="41"/>
      <c r="CK45" s="12"/>
      <c r="CL45" s="12"/>
    </row>
    <row r="46" spans="1:90" s="2" customFormat="1" ht="177" customHeight="1" x14ac:dyDescent="0.25">
      <c r="A46" s="12" t="str">
        <f>+'Ficha_IND-PCS-GD-001-1'!B6</f>
        <v>IND-PCS-GD-001-1</v>
      </c>
      <c r="B46" s="13" t="str">
        <f>+'Ficha_IND-PCS-GD-001-1'!B7</f>
        <v>Distribución acertada de las comunicaciones oficiales recibidas</v>
      </c>
      <c r="C46" s="13" t="str">
        <f>+'Ficha_IND-PCS-GD-001-1'!B8</f>
        <v>Medir el acierto en la distribución de las comunicaciones oficiales recibidas</v>
      </c>
      <c r="D46" s="12" t="s">
        <v>52</v>
      </c>
      <c r="E46" s="12" t="s">
        <v>47</v>
      </c>
      <c r="F46" s="12" t="s">
        <v>66</v>
      </c>
      <c r="G46" s="12" t="s">
        <v>44</v>
      </c>
      <c r="H46" s="41" t="s">
        <v>73</v>
      </c>
      <c r="I46" s="13" t="s">
        <v>88</v>
      </c>
      <c r="J46" s="12" t="s">
        <v>97</v>
      </c>
      <c r="K46" s="13" t="str">
        <f>+'Ficha_IND-PCS-GD-001-1'!B17</f>
        <v>No aplica</v>
      </c>
      <c r="L46" s="13" t="str">
        <f>+'Ficha_IND-PCS-GD-001-1'!B18</f>
        <v>No aplica</v>
      </c>
      <c r="M46" s="13" t="str">
        <f>+'Ficha_IND-PCS-GD-001-1'!B19</f>
        <v>No aplica</v>
      </c>
      <c r="N46" s="13" t="str">
        <f>+'Ficha_IND-PCS-GD-001-1'!B20</f>
        <v>No aplica</v>
      </c>
      <c r="O46" s="12"/>
      <c r="P46" s="12"/>
      <c r="Q46" s="13" t="str">
        <f>+'Ficha_IND-PCS-GD-001-1'!F39</f>
        <v>(No. de comunicaciones oficiales devueltas a gestión documental / No. total de las comunicaciones oficiales radicadas) * 100</v>
      </c>
      <c r="R46" s="12"/>
      <c r="S46" s="12"/>
      <c r="T46" s="13" t="str">
        <f>+'Ficha_IND-PCS-GD-001-1'!I39</f>
        <v>(No. de comunicaciones oficiales devueltas a gestión documental / No. total de las comunicaciones oficiales radicadas) * 100</v>
      </c>
      <c r="U46" s="12"/>
      <c r="V46" s="12"/>
      <c r="W46" s="13" t="str">
        <f>+'Ficha_IND-PCS-GD-001-1'!L39</f>
        <v>(No. de comunicaciones oficiales devueltas a gestión documental / No. total de las comunicaciones oficiales radicadas) * 100</v>
      </c>
      <c r="X46" s="12"/>
      <c r="Y46" s="12"/>
      <c r="Z46" s="13" t="str">
        <f>+'Ficha_IND-PCS-GD-001-1'!O39</f>
        <v>(No. de comunicaciones oficiales devueltas a gestión documental / No. total de las comunicaciones oficiales radicadas) * 100</v>
      </c>
      <c r="AA46" s="13" t="str">
        <f>+'Ficha_IND-PCS-GD-001-1'!B25</f>
        <v>Comunicaciones oficiales devueltas a gestión documental</v>
      </c>
      <c r="AB46" s="13" t="str">
        <f>+'Ficha_IND-PCS-GD-001-1'!B26</f>
        <v>Comunicaciones oficiales radicadas</v>
      </c>
      <c r="AC46" s="13"/>
      <c r="AD46" s="13"/>
      <c r="AE46" s="13" t="str">
        <f>+'Ficha_IND-PCS-GD-001-1'!B29</f>
        <v>Porcentaje</v>
      </c>
      <c r="AF46" s="13"/>
      <c r="AG46" s="13" t="str">
        <f>+'Ficha_IND-PCS-GD-001-1'!B13</f>
        <v>Porcentaje</v>
      </c>
      <c r="AH46" s="12" t="s">
        <v>101</v>
      </c>
      <c r="AI46" s="13" t="s">
        <v>108</v>
      </c>
      <c r="AJ46" s="13" t="str">
        <f>+'Ficha_IND-PCS-GD-001-1'!B34</f>
        <v>Director</v>
      </c>
      <c r="AK46" s="13" t="s">
        <v>108</v>
      </c>
      <c r="AL46" s="13" t="str">
        <f>+'Ficha_IND-PCS-GD-001-1'!C34</f>
        <v>Profesional especializado</v>
      </c>
      <c r="AM46" s="13" t="str">
        <f>+'Ficha_IND-PCS-GD-001-1'!P25</f>
        <v>Aplicativo Orfeo</v>
      </c>
      <c r="AN46" s="13" t="str">
        <f>+'Ficha_IND-PCS-GD-001-1'!P26</f>
        <v>Aplicativo Orfeo</v>
      </c>
      <c r="AO46" s="13"/>
      <c r="AP46" s="13" t="str">
        <f>+'Ficha_IND-PCS-GD-001-1'!P29</f>
        <v>Genérica</v>
      </c>
      <c r="AQ46" s="41"/>
      <c r="AR46" s="41"/>
      <c r="AS46" s="129">
        <f>+'Ficha_IND-PCS-GD-001-1'!F40</f>
        <v>0.1</v>
      </c>
      <c r="AT46" s="41"/>
      <c r="AU46" s="41"/>
      <c r="AV46" s="129">
        <f>+'Ficha_IND-PCS-GD-001-1'!I40</f>
        <v>0.1</v>
      </c>
      <c r="AW46" s="41"/>
      <c r="AX46" s="41"/>
      <c r="AY46" s="129">
        <f>+'Ficha_IND-PCS-GD-001-1'!L40</f>
        <v>0.1</v>
      </c>
      <c r="AZ46" s="41"/>
      <c r="BA46" s="41"/>
      <c r="BB46" s="129">
        <f>+'Ficha_IND-PCS-GD-001-1'!O40</f>
        <v>0.1</v>
      </c>
      <c r="BC46" s="41"/>
      <c r="BD46" s="41"/>
      <c r="BE46" s="129">
        <f>+'Ficha_IND-PCS-GD-001-1'!F41</f>
        <v>0</v>
      </c>
      <c r="BF46" s="41"/>
      <c r="BG46" s="41"/>
      <c r="BH46" s="129">
        <f>+'Ficha_IND-PCS-GD-001-1'!I41</f>
        <v>0</v>
      </c>
      <c r="BI46" s="41"/>
      <c r="BJ46" s="41"/>
      <c r="BK46" s="129">
        <f>+'Ficha_IND-PCS-GD-001-1'!L41</f>
        <v>0</v>
      </c>
      <c r="BL46" s="41"/>
      <c r="BM46" s="41"/>
      <c r="BN46" s="129">
        <f>+'Ficha_IND-PCS-GD-001-1'!O41</f>
        <v>0</v>
      </c>
      <c r="BO46" s="41"/>
      <c r="BP46" s="41"/>
      <c r="BQ46" s="129">
        <f>+'Ficha_IND-PCS-GD-001-1'!F42</f>
        <v>0.12803043709078038</v>
      </c>
      <c r="BR46" s="41"/>
      <c r="BS46" s="41"/>
      <c r="BT46" s="129">
        <f>+'Ficha_IND-PCS-GD-001-1'!I42</f>
        <v>8.8102557394204986E-2</v>
      </c>
      <c r="BU46" s="41"/>
      <c r="BV46" s="41"/>
      <c r="BW46" s="129" t="e">
        <f>+'Ficha_IND-PCS-GD-001-1'!L42</f>
        <v>#DIV/0!</v>
      </c>
      <c r="BX46" s="41"/>
      <c r="BY46" s="41"/>
      <c r="BZ46" s="129" t="e">
        <f>+'Ficha_IND-PCS-GD-001-1'!O42</f>
        <v>#DIV/0!</v>
      </c>
      <c r="CA46" s="129">
        <f>+'Ficha_IND-PCS-GD-001-1'!B46</f>
        <v>0.1</v>
      </c>
      <c r="CB46" s="129">
        <f>+'Ficha_IND-PCS-GD-001-1'!B47</f>
        <v>0</v>
      </c>
      <c r="CC46" s="129" t="e">
        <f>+'Ficha_IND-PCS-GD-001-1'!B48</f>
        <v>#DIV/0!</v>
      </c>
      <c r="CD46" s="129" t="str">
        <f>+'Ficha_IND-PCS-GD-001-1'!B45</f>
        <v>Promedio</v>
      </c>
      <c r="CE46" s="134">
        <f>+'Ficha_IND-PCS-GD-001-1'!D51</f>
        <v>43641</v>
      </c>
      <c r="CF46" s="134" t="str">
        <f>+'Ficha_IND-PCS-GD-001-1'!B51</f>
        <v>Profesional especializado</v>
      </c>
      <c r="CG46" s="134">
        <f>+'Ficha_IND-PCS-GD-001-1'!D51</f>
        <v>43641</v>
      </c>
      <c r="CH46" s="134" t="str">
        <f>+'Ficha_IND-PCS-GD-001-1'!C51</f>
        <v>Director</v>
      </c>
      <c r="CI46" s="134" t="str">
        <f>+'Ficha_IND-PCS-GD-001-1'!E51</f>
        <v>Correo electrónico</v>
      </c>
      <c r="CJ46" s="41"/>
      <c r="CK46" s="12"/>
      <c r="CL46" s="12"/>
    </row>
    <row r="47" spans="1:90" s="2" customFormat="1" ht="177" customHeight="1" x14ac:dyDescent="0.25">
      <c r="A47" s="12" t="str">
        <f>+'Ficha_IND-PCS-GD-002-1'!B6</f>
        <v>IND-PCS-GD-002-1</v>
      </c>
      <c r="B47" s="12" t="str">
        <f>+'Ficha_IND-PCS-GD-002-1'!B7</f>
        <v>Manejo del SGDEA Orfeo</v>
      </c>
      <c r="C47" s="13" t="str">
        <f>+'Ficha_IND-PCS-GD-002-1'!B8</f>
        <v>Medir el conocimiento y uso apropiado de la herramienta informática de gestión documental por parte de los funcionarios de la CNSC</v>
      </c>
      <c r="D47" s="12" t="s">
        <v>52</v>
      </c>
      <c r="E47" s="12" t="s">
        <v>47</v>
      </c>
      <c r="F47" s="12" t="s">
        <v>66</v>
      </c>
      <c r="G47" s="12" t="s">
        <v>44</v>
      </c>
      <c r="H47" s="41" t="s">
        <v>72</v>
      </c>
      <c r="I47" s="13" t="s">
        <v>88</v>
      </c>
      <c r="J47" s="12" t="s">
        <v>97</v>
      </c>
      <c r="K47" s="13" t="str">
        <f>+'Ficha_IND-PCS-GD-002-1'!B17</f>
        <v>No aplica</v>
      </c>
      <c r="L47" s="13" t="str">
        <f>+'Ficha_IND-PCS-GD-002-1'!B18</f>
        <v>No aplica</v>
      </c>
      <c r="M47" s="13" t="str">
        <f>+'Ficha_IND-PCS-GD-002-1'!B19</f>
        <v>No aplica</v>
      </c>
      <c r="N47" s="13" t="str">
        <f>+'Ficha_IND-PCS-GD-002-1'!B20</f>
        <v>No aplica</v>
      </c>
      <c r="O47" s="12"/>
      <c r="P47" s="12"/>
      <c r="Q47" s="13" t="str">
        <f>+'Ficha_IND-PCS-GD-002-1'!F39</f>
        <v>(No. de  funcionarios con el manejo eficaz del SGDE / No. total de funcionarios evaluados) * 100</v>
      </c>
      <c r="R47" s="12"/>
      <c r="S47" s="12"/>
      <c r="T47" s="13" t="str">
        <f>+'Ficha_IND-PCS-GD-002-1'!I39</f>
        <v>(No. de  funcionarios con el manejo eficaz del SGDE / No. total de funcionarios evaluados) * 100</v>
      </c>
      <c r="U47" s="12"/>
      <c r="V47" s="12"/>
      <c r="W47" s="13" t="str">
        <f>+'Ficha_IND-PCS-GD-002-1'!L39</f>
        <v>(No. de  funcionarios con el manejo eficaz del SGDE / No. total de funcionarios evaluados) * 100</v>
      </c>
      <c r="X47" s="12"/>
      <c r="Y47" s="12"/>
      <c r="Z47" s="13" t="str">
        <f>+'Ficha_IND-PCS-GD-002-1'!O39</f>
        <v>(No. de  funcionarios con el manejo eficaz del SGDE / No. total de funcionarios evaluados) * 100</v>
      </c>
      <c r="AA47" s="13" t="str">
        <f>+'Ficha_IND-PCS-GD-002-1'!B25</f>
        <v>Funcionarios con manejo eficaz del SGDEA</v>
      </c>
      <c r="AB47" s="13" t="str">
        <f>+'Ficha_IND-PCS-GD-002-1'!B26</f>
        <v>Funcionarios evaluados</v>
      </c>
      <c r="AC47" s="13"/>
      <c r="AD47" s="13"/>
      <c r="AE47" s="13" t="str">
        <f>+'Ficha_IND-PCS-GD-002-1'!B29</f>
        <v>Porcentaje</v>
      </c>
      <c r="AF47" s="13"/>
      <c r="AG47" s="13" t="str">
        <f>+'Ficha_IND-PCS-GD-002-1'!B13</f>
        <v>Porcentaje</v>
      </c>
      <c r="AH47" s="12" t="s">
        <v>101</v>
      </c>
      <c r="AI47" s="13" t="s">
        <v>108</v>
      </c>
      <c r="AJ47" s="13" t="str">
        <f>+'Ficha_IND-PCS-GD-002-1'!B34</f>
        <v>Director</v>
      </c>
      <c r="AK47" s="13" t="s">
        <v>108</v>
      </c>
      <c r="AL47" s="13" t="str">
        <f>+'Ficha_IND-PCS-GD-002-1'!C34</f>
        <v>Profesional especializado</v>
      </c>
      <c r="AM47" s="13" t="str">
        <f>+'Ficha_IND-PCS-GD-002-1'!P25</f>
        <v>Formulario de evaluación de conocimiento</v>
      </c>
      <c r="AN47" s="13" t="str">
        <f>+'Ficha_IND-PCS-GD-002-1'!P26</f>
        <v>Formulario de evaluación de conocimiento</v>
      </c>
      <c r="AO47" s="13"/>
      <c r="AP47" s="13" t="str">
        <f>+'Ficha_IND-PCS-GD-002-1'!P29</f>
        <v>Genérica</v>
      </c>
      <c r="AQ47" s="41"/>
      <c r="AR47" s="41"/>
      <c r="AS47" s="129">
        <f>+'Ficha_IND-PCS-GD-002-1'!F40</f>
        <v>0.8</v>
      </c>
      <c r="AT47" s="41"/>
      <c r="AU47" s="41"/>
      <c r="AV47" s="129">
        <f>+'Ficha_IND-PCS-GD-002-1'!I40</f>
        <v>0.8</v>
      </c>
      <c r="AW47" s="41"/>
      <c r="AX47" s="41"/>
      <c r="AY47" s="129">
        <f>+'Ficha_IND-PCS-GD-002-1'!L40</f>
        <v>0.8</v>
      </c>
      <c r="AZ47" s="41"/>
      <c r="BA47" s="41"/>
      <c r="BB47" s="129">
        <f>+'Ficha_IND-PCS-GD-002-1'!O40</f>
        <v>0.8</v>
      </c>
      <c r="BC47" s="41"/>
      <c r="BD47" s="41"/>
      <c r="BE47" s="129">
        <f>+'Ficha_IND-PCS-GD-002-1'!F41</f>
        <v>1</v>
      </c>
      <c r="BF47" s="41"/>
      <c r="BG47" s="41"/>
      <c r="BH47" s="129">
        <f>+'Ficha_IND-PCS-GD-002-1'!I41</f>
        <v>1</v>
      </c>
      <c r="BI47" s="41"/>
      <c r="BJ47" s="41"/>
      <c r="BK47" s="129">
        <f>+'Ficha_IND-PCS-GD-002-1'!L41</f>
        <v>1</v>
      </c>
      <c r="BL47" s="41"/>
      <c r="BM47" s="41"/>
      <c r="BN47" s="129">
        <f>+'Ficha_IND-PCS-GD-002-1'!O41</f>
        <v>1</v>
      </c>
      <c r="BO47" s="41"/>
      <c r="BP47" s="41"/>
      <c r="BQ47" s="129">
        <f>+'Ficha_IND-PCS-GD-002-1'!F42</f>
        <v>1</v>
      </c>
      <c r="BR47" s="41"/>
      <c r="BS47" s="41"/>
      <c r="BT47" s="129">
        <f>+'Ficha_IND-PCS-GD-002-1'!I42</f>
        <v>1</v>
      </c>
      <c r="BU47" s="41"/>
      <c r="BV47" s="41"/>
      <c r="BW47" s="129" t="e">
        <f>+'Ficha_IND-PCS-GD-002-1'!L42</f>
        <v>#DIV/0!</v>
      </c>
      <c r="BX47" s="41"/>
      <c r="BY47" s="41"/>
      <c r="BZ47" s="129" t="e">
        <f>+'Ficha_IND-PCS-GD-002-1'!O42</f>
        <v>#DIV/0!</v>
      </c>
      <c r="CA47" s="129">
        <f>+'Ficha_IND-PCS-GD-002-1'!B46</f>
        <v>0.8</v>
      </c>
      <c r="CB47" s="129">
        <f>+'Ficha_IND-PCS-GD-002-1'!B47</f>
        <v>1</v>
      </c>
      <c r="CC47" s="129" t="e">
        <f>+'Ficha_IND-PCS-GD-002-1'!B48</f>
        <v>#DIV/0!</v>
      </c>
      <c r="CD47" s="129" t="str">
        <f>+'Ficha_IND-PCS-GD-002-1'!B45</f>
        <v>Promedio</v>
      </c>
      <c r="CE47" s="134">
        <f>+'Ficha_IND-PCS-GD-002-1'!D51</f>
        <v>43641</v>
      </c>
      <c r="CF47" s="134" t="str">
        <f>+'Ficha_IND-PCS-GD-002-1'!B51</f>
        <v>Profesional especializado</v>
      </c>
      <c r="CG47" s="134">
        <f>+'Ficha_IND-PCS-GD-002-1'!D51</f>
        <v>43641</v>
      </c>
      <c r="CH47" s="134" t="str">
        <f>+'Ficha_IND-PCS-GD-002-1'!C51</f>
        <v>Director</v>
      </c>
      <c r="CI47" s="134" t="str">
        <f>+'Ficha_IND-PCS-GD-002-1'!E51</f>
        <v>Correo electrónico</v>
      </c>
      <c r="CJ47" s="41"/>
      <c r="CK47" s="12"/>
      <c r="CL47" s="12"/>
    </row>
    <row r="48" spans="1:90" s="2" customFormat="1" ht="177" customHeight="1" x14ac:dyDescent="0.25">
      <c r="A48" s="12" t="str">
        <f>+'Ficha_IND-PCS-GD-003-1'!B6</f>
        <v>IND-PCS-GD-003-1</v>
      </c>
      <c r="B48" s="12" t="str">
        <f>+'Ficha_IND-PCS-GD-003-1'!B7</f>
        <v>Eficiencia en correo certificado</v>
      </c>
      <c r="C48" s="13" t="str">
        <f>+'Ficha_IND-PCS-GD-003-1'!B8</f>
        <v>Cuantificar el porcentaje de entregas oportunas de los envíos que efectúa la CNSC</v>
      </c>
      <c r="D48" s="12" t="s">
        <v>51</v>
      </c>
      <c r="E48" s="12" t="s">
        <v>46</v>
      </c>
      <c r="F48" s="12" t="s">
        <v>66</v>
      </c>
      <c r="G48" s="12" t="s">
        <v>44</v>
      </c>
      <c r="H48" s="41" t="s">
        <v>72</v>
      </c>
      <c r="I48" s="13" t="s">
        <v>88</v>
      </c>
      <c r="J48" s="12" t="s">
        <v>97</v>
      </c>
      <c r="K48" s="13" t="str">
        <f>+'Ficha_IND-PCS-GD-003-1'!B17</f>
        <v>No aplica</v>
      </c>
      <c r="L48" s="13" t="str">
        <f>+'Ficha_IND-PCS-GD-003-1'!B18</f>
        <v>No aplica</v>
      </c>
      <c r="M48" s="13" t="str">
        <f>+'Ficha_IND-PCS-GD-003-1'!B19</f>
        <v>No aplica</v>
      </c>
      <c r="N48" s="13" t="str">
        <f>+'Ficha_IND-PCS-GD-003-1'!B20</f>
        <v>No aplica</v>
      </c>
      <c r="O48" s="12"/>
      <c r="P48" s="12"/>
      <c r="Q48" s="13" t="str">
        <f>+'Ficha_IND-PCS-GD-003-1'!F39</f>
        <v>(No. de entregas oportunas de correspondencia / (No. total de envíos de correspondencia) * 100</v>
      </c>
      <c r="R48" s="12"/>
      <c r="S48" s="12"/>
      <c r="T48" s="13" t="str">
        <f>+'Ficha_IND-PCS-GD-003-1'!I39</f>
        <v>(No. de entregas oportunas de correspondencia / (No. total de envíos de correspondencia) * 100</v>
      </c>
      <c r="U48" s="12"/>
      <c r="V48" s="12"/>
      <c r="W48" s="13" t="str">
        <f>+'Ficha_IND-PCS-GD-003-1'!L39</f>
        <v>(No. de entregas oportunas de correspondencia / (No. total de envíos de correspondencia) * 100</v>
      </c>
      <c r="X48" s="12"/>
      <c r="Y48" s="12"/>
      <c r="Z48" s="13" t="str">
        <f>+'Ficha_IND-PCS-GD-003-1'!O39</f>
        <v>(No. de entregas oportunas de correspondencia / (No. total de envíos de correspondencia) * 100</v>
      </c>
      <c r="AA48" s="13" t="str">
        <f>+'Ficha_IND-PCS-GD-003-1'!B25</f>
        <v>Entregas oportunas de correspondencia</v>
      </c>
      <c r="AB48" s="13" t="str">
        <f>+'Ficha_IND-PCS-GD-003-1'!C25</f>
        <v>Número de entregas oportunas de correspondencia</v>
      </c>
      <c r="AC48" s="13"/>
      <c r="AD48" s="13"/>
      <c r="AE48" s="13" t="str">
        <f>+'Ficha_IND-PCS-GD-003-1'!B29</f>
        <v>Porcentaje</v>
      </c>
      <c r="AF48" s="13"/>
      <c r="AG48" s="13" t="str">
        <f>+'Ficha_IND-PCS-GD-003-1'!B13</f>
        <v>Porcentaje</v>
      </c>
      <c r="AH48" s="12" t="s">
        <v>101</v>
      </c>
      <c r="AI48" s="13" t="s">
        <v>108</v>
      </c>
      <c r="AJ48" s="13" t="str">
        <f>+'Ficha_IND-PCS-GD-003-1'!B34</f>
        <v>Director</v>
      </c>
      <c r="AK48" s="13" t="s">
        <v>108</v>
      </c>
      <c r="AL48" s="13" t="str">
        <f>+'Ficha_IND-PCS-GD-003-1'!C34</f>
        <v>Profesional especializado</v>
      </c>
      <c r="AM48" s="13" t="str">
        <f>+'Ficha_IND-PCS-GD-003-1'!P25</f>
        <v>Aplicativo SIPOST</v>
      </c>
      <c r="AN48" s="13" t="str">
        <f>+'Ficha_IND-PCS-GD-003-1'!P26</f>
        <v>Aplicativo SIPOST</v>
      </c>
      <c r="AO48" s="13"/>
      <c r="AP48" s="13" t="str">
        <f>+'Ficha_IND-PCS-GD-003-1'!P29</f>
        <v>Genérica</v>
      </c>
      <c r="AQ48" s="41"/>
      <c r="AR48" s="41"/>
      <c r="AS48" s="129">
        <f>+'Ficha_IND-PCS-GD-003-1'!F40</f>
        <v>0.8</v>
      </c>
      <c r="AT48" s="41"/>
      <c r="AU48" s="41"/>
      <c r="AV48" s="129">
        <f>+'Ficha_IND-PCS-GD-003-1'!I40</f>
        <v>0.8</v>
      </c>
      <c r="AW48" s="41"/>
      <c r="AX48" s="41"/>
      <c r="AY48" s="129">
        <f>+'Ficha_IND-PCS-GD-003-1'!L40</f>
        <v>0.8</v>
      </c>
      <c r="AZ48" s="41"/>
      <c r="BA48" s="41"/>
      <c r="BB48" s="129">
        <f>+'Ficha_IND-PCS-GD-003-1'!O40</f>
        <v>0.8</v>
      </c>
      <c r="BC48" s="41"/>
      <c r="BD48" s="41"/>
      <c r="BE48" s="129">
        <f>+'Ficha_IND-PCS-GD-003-1'!F41</f>
        <v>1</v>
      </c>
      <c r="BF48" s="41"/>
      <c r="BG48" s="41"/>
      <c r="BH48" s="129">
        <f>+'Ficha_IND-PCS-GD-003-1'!I41</f>
        <v>1</v>
      </c>
      <c r="BI48" s="41"/>
      <c r="BJ48" s="41"/>
      <c r="BK48" s="129">
        <f>+'Ficha_IND-PCS-GD-003-1'!L41</f>
        <v>1</v>
      </c>
      <c r="BL48" s="41"/>
      <c r="BM48" s="41"/>
      <c r="BN48" s="129">
        <f>+'Ficha_IND-PCS-GD-003-1'!O41</f>
        <v>1</v>
      </c>
      <c r="BO48" s="41"/>
      <c r="BP48" s="41"/>
      <c r="BQ48" s="129">
        <f>+'Ficha_IND-PCS-GD-003-1'!F42</f>
        <v>0.97668221185876081</v>
      </c>
      <c r="BR48" s="41"/>
      <c r="BS48" s="41"/>
      <c r="BT48" s="129">
        <f>+'Ficha_IND-PCS-GD-003-1'!I42</f>
        <v>0.97581357975090399</v>
      </c>
      <c r="BU48" s="41"/>
      <c r="BV48" s="41"/>
      <c r="BW48" s="129" t="e">
        <f>+'Ficha_IND-PCS-GD-003-1'!L42</f>
        <v>#DIV/0!</v>
      </c>
      <c r="BX48" s="41"/>
      <c r="BY48" s="41"/>
      <c r="BZ48" s="129" t="e">
        <f>+'Ficha_IND-PCS-GD-003-1'!O42</f>
        <v>#DIV/0!</v>
      </c>
      <c r="CA48" s="129">
        <f>+'Ficha_IND-PCS-GD-003-1'!B46</f>
        <v>0.8</v>
      </c>
      <c r="CB48" s="129">
        <f>+'Ficha_IND-PCS-GD-003-1'!B47</f>
        <v>1</v>
      </c>
      <c r="CC48" s="129" t="e">
        <f>+'Ficha_IND-PCS-GD-003-1'!B48</f>
        <v>#DIV/0!</v>
      </c>
      <c r="CD48" s="129" t="str">
        <f>+'Ficha_IND-PCS-GD-003-1'!B45</f>
        <v>Promedio</v>
      </c>
      <c r="CE48" s="134">
        <f>+'Ficha_IND-PCS-GD-003-1'!D51</f>
        <v>43641</v>
      </c>
      <c r="CF48" s="134" t="str">
        <f>+'Ficha_IND-PCS-GD-003-1'!B51</f>
        <v>Profesional especializado</v>
      </c>
      <c r="CG48" s="134">
        <f>+'Ficha_IND-PCS-GD-003-1'!D51</f>
        <v>43641</v>
      </c>
      <c r="CH48" s="134" t="str">
        <f>+'Ficha_IND-PCS-GD-003-1'!C51</f>
        <v>Director</v>
      </c>
      <c r="CI48" s="134" t="str">
        <f>+'Ficha_IND-PCS-GD-003-1'!E51</f>
        <v>Correo electrónico</v>
      </c>
      <c r="CJ48" s="41"/>
      <c r="CK48" s="12"/>
      <c r="CL48" s="12"/>
    </row>
    <row r="49" spans="1:90" s="2" customFormat="1" ht="177" customHeight="1" x14ac:dyDescent="0.25">
      <c r="A49" s="12" t="str">
        <f>+'Ficha_IND-PCS-CB-001-0'!B6</f>
        <v>IND-PCS-CB-001-0</v>
      </c>
      <c r="B49" s="13" t="str">
        <f>+'Ficha_IND-PCS-CB-001-0'!B7</f>
        <v>Elaboración, presentación y publicación de los Estados Financieros</v>
      </c>
      <c r="C49" s="13" t="str">
        <f>+'Ficha_IND-PCS-CB-001-0'!B8</f>
        <v>Verificar que los Estados financieros de la CNSC, sean elaborados, presentados y publicados en las fechas establecidas</v>
      </c>
      <c r="D49" s="12" t="s">
        <v>51</v>
      </c>
      <c r="E49" s="12" t="s">
        <v>46</v>
      </c>
      <c r="F49" s="12" t="s">
        <v>67</v>
      </c>
      <c r="G49" s="12" t="s">
        <v>44</v>
      </c>
      <c r="H49" s="41" t="s">
        <v>72</v>
      </c>
      <c r="I49" s="13" t="s">
        <v>91</v>
      </c>
      <c r="J49" s="12" t="s">
        <v>97</v>
      </c>
      <c r="K49" s="13" t="str">
        <f>+'Ficha_IND-PCS-CB-001-0'!B17</f>
        <v>No aplica</v>
      </c>
      <c r="L49" s="13" t="str">
        <f>+'Ficha_IND-PCS-CB-001-0'!B18</f>
        <v>No aplica</v>
      </c>
      <c r="M49" s="13" t="str">
        <f>+'Ficha_IND-PCS-CB-001-0'!B19</f>
        <v>No aplica</v>
      </c>
      <c r="N49" s="13" t="str">
        <f>+'Ficha_IND-PCS-CB-001-0'!B20</f>
        <v>No aplica</v>
      </c>
      <c r="O49" s="12"/>
      <c r="P49" s="12"/>
      <c r="Q49" s="13" t="str">
        <f>+'Ficha_IND-PCS-CB-001-0'!F39</f>
        <v>(Estados financieros elaborados, presentados y publicados en el tiempo establecido / Total estados financieros por elaborar y presentar) * 100</v>
      </c>
      <c r="R49" s="12"/>
      <c r="S49" s="12"/>
      <c r="T49" s="13" t="str">
        <f>+'Ficha_IND-PCS-CB-001-0'!I39</f>
        <v>(Estados financieros elaborados, presentados y publicados en el tiempo establecido / Total estados financieros por elaborar y presentar) * 100</v>
      </c>
      <c r="U49" s="12"/>
      <c r="V49" s="12"/>
      <c r="W49" s="13" t="str">
        <f>+'Ficha_IND-PCS-CB-001-0'!L39</f>
        <v>(Estados financieros elaborados, presentados y publicados en el tiempo establecido / Total estados financieros por elaborar y presentar) * 100</v>
      </c>
      <c r="X49" s="12"/>
      <c r="Y49" s="12"/>
      <c r="Z49" s="13" t="str">
        <f>+'Ficha_IND-PCS-CB-001-0'!O39</f>
        <v>(Estados financieros elaborados, presentados y publicados en el tiempo establecido / Total estados financieros por elaborar y presentar) * 100</v>
      </c>
      <c r="AA49" s="13" t="str">
        <f>+'Ficha_IND-PCS-CB-001-0'!B25</f>
        <v>Estados financieros elaborados, presentados y publicados en el tiempo establecido</v>
      </c>
      <c r="AB49" s="13" t="str">
        <f>+'Ficha_IND-PCS-CB-001-0'!B26</f>
        <v>Estados financieros por elaborar y presentar</v>
      </c>
      <c r="AC49" s="13"/>
      <c r="AD49" s="13"/>
      <c r="AE49" s="13" t="str">
        <f>+'Ficha_IND-PCS-CB-001-0'!B29</f>
        <v>Porcentaje</v>
      </c>
      <c r="AF49" s="13"/>
      <c r="AG49" s="13" t="str">
        <f>+'Ficha_IND-PCS-CB-001-0'!B13</f>
        <v>Porcentaje</v>
      </c>
      <c r="AH49" s="12" t="s">
        <v>101</v>
      </c>
      <c r="AI49" s="13" t="s">
        <v>108</v>
      </c>
      <c r="AJ49" s="13" t="str">
        <f>+'Ficha_IND-PCS-CB-001-0'!B34</f>
        <v>Director</v>
      </c>
      <c r="AK49" s="13" t="s">
        <v>108</v>
      </c>
      <c r="AL49" s="13" t="str">
        <f>+'Ficha_IND-PCS-CB-001-0'!C34</f>
        <v>Contador</v>
      </c>
      <c r="AM49" s="13" t="str">
        <f>+'Ficha_IND-PCS-CB-001-0'!P25</f>
        <v>Pagina Web CNSC</v>
      </c>
      <c r="AN49" s="13" t="str">
        <f>+'Ficha_IND-PCS-CB-001-0'!P26</f>
        <v>Pagina Web CNSC</v>
      </c>
      <c r="AO49" s="13"/>
      <c r="AP49" s="13" t="str">
        <f>+'Ficha_IND-PCS-CB-001-0'!P29</f>
        <v>Genérica</v>
      </c>
      <c r="AQ49" s="41"/>
      <c r="AR49" s="41"/>
      <c r="AS49" s="129">
        <f>+'Ficha_IND-PCS-CB-001-0'!F40</f>
        <v>0.9</v>
      </c>
      <c r="AT49" s="41"/>
      <c r="AU49" s="41"/>
      <c r="AV49" s="129">
        <f>+'Ficha_IND-PCS-CB-001-0'!I40</f>
        <v>0.9</v>
      </c>
      <c r="AW49" s="41"/>
      <c r="AX49" s="41"/>
      <c r="AY49" s="129">
        <f>+'Ficha_IND-PCS-CB-001-0'!L40</f>
        <v>0.9</v>
      </c>
      <c r="AZ49" s="41"/>
      <c r="BA49" s="41"/>
      <c r="BB49" s="129">
        <f>+'Ficha_IND-PCS-CB-001-0'!O40</f>
        <v>0.9</v>
      </c>
      <c r="BC49" s="41"/>
      <c r="BD49" s="41"/>
      <c r="BE49" s="129">
        <f>+'Ficha_IND-PCS-CB-001-0'!F41</f>
        <v>1</v>
      </c>
      <c r="BF49" s="41"/>
      <c r="BG49" s="41"/>
      <c r="BH49" s="129">
        <f>+'Ficha_IND-PCS-CB-001-0'!I41</f>
        <v>1</v>
      </c>
      <c r="BI49" s="41"/>
      <c r="BJ49" s="41"/>
      <c r="BK49" s="129">
        <f>+'Ficha_IND-PCS-CB-001-0'!L41</f>
        <v>1</v>
      </c>
      <c r="BL49" s="41"/>
      <c r="BM49" s="41"/>
      <c r="BN49" s="129">
        <f>+'Ficha_IND-PCS-CB-001-0'!O41</f>
        <v>1</v>
      </c>
      <c r="BO49" s="41"/>
      <c r="BP49" s="41"/>
      <c r="BQ49" s="129">
        <f>+'Ficha_IND-PCS-CB-001-0'!F42</f>
        <v>1</v>
      </c>
      <c r="BR49" s="41"/>
      <c r="BS49" s="41"/>
      <c r="BT49" s="129">
        <f>+'Ficha_IND-PCS-CB-001-0'!I42</f>
        <v>1</v>
      </c>
      <c r="BU49" s="41"/>
      <c r="BV49" s="41"/>
      <c r="BW49" s="129" t="e">
        <f>+'Ficha_IND-PCS-CB-001-0'!L42</f>
        <v>#DIV/0!</v>
      </c>
      <c r="BX49" s="41"/>
      <c r="BY49" s="41"/>
      <c r="BZ49" s="129" t="e">
        <f>+'Ficha_IND-PCS-CB-001-0'!O42</f>
        <v>#DIV/0!</v>
      </c>
      <c r="CA49" s="129">
        <f>+'Ficha_IND-PCS-CB-001-0'!B46</f>
        <v>0.9</v>
      </c>
      <c r="CB49" s="129">
        <f>+'Ficha_IND-PCS-CB-001-0'!B47</f>
        <v>1</v>
      </c>
      <c r="CC49" s="129" t="e">
        <f>+'Ficha_IND-PCS-CB-001-0'!B48</f>
        <v>#DIV/0!</v>
      </c>
      <c r="CD49" s="129" t="str">
        <f>+'Ficha_IND-PCS-CB-001-0'!B45</f>
        <v>Promedio</v>
      </c>
      <c r="CE49" s="134">
        <f>+'Ficha_IND-PCS-CB-001-0'!D51</f>
        <v>0</v>
      </c>
      <c r="CF49" s="134" t="str">
        <f>+'Ficha_IND-PCS-CB-001-0'!B51</f>
        <v>Contador</v>
      </c>
      <c r="CG49" s="134">
        <f>+'Ficha_IND-PCS-CB-001-0'!D51</f>
        <v>0</v>
      </c>
      <c r="CH49" s="134" t="str">
        <f>+'Ficha_IND-PCS-CB-001-0'!C51</f>
        <v>Director</v>
      </c>
      <c r="CI49" s="134">
        <f>+'Ficha_IND-PCS-CB-001-0'!E51</f>
        <v>0</v>
      </c>
      <c r="CJ49" s="41"/>
      <c r="CK49" s="12"/>
      <c r="CL49" s="12"/>
    </row>
    <row r="50" spans="1:90" s="2" customFormat="1" ht="177" customHeight="1" x14ac:dyDescent="0.25">
      <c r="A50" s="12" t="str">
        <f>+'Ficha_IND-PCS-CB-002-0'!B6</f>
        <v>IND-PCS-CB-002-0</v>
      </c>
      <c r="B50" s="12" t="str">
        <f>+'Ficha_IND-PCS-CB-002-0'!B7</f>
        <v xml:space="preserve">Gestión de Cartera </v>
      </c>
      <c r="C50" s="13" t="str">
        <f>+'Ficha_IND-PCS-CB-002-0'!B8</f>
        <v>Medir la eficiencia en la gestión de cartera de la Comisión</v>
      </c>
      <c r="D50" s="12" t="s">
        <v>51</v>
      </c>
      <c r="E50" s="12" t="s">
        <v>46</v>
      </c>
      <c r="F50" s="12" t="s">
        <v>66</v>
      </c>
      <c r="G50" s="12" t="s">
        <v>44</v>
      </c>
      <c r="H50" s="41" t="s">
        <v>72</v>
      </c>
      <c r="I50" s="13" t="s">
        <v>91</v>
      </c>
      <c r="J50" s="12" t="s">
        <v>97</v>
      </c>
      <c r="K50" s="13" t="str">
        <f>+'Ficha_IND-PCS-CB-002-0'!B17</f>
        <v>No aplica</v>
      </c>
      <c r="L50" s="13" t="str">
        <f>+'Ficha_IND-PCS-CB-002-0'!B18</f>
        <v>No aplica</v>
      </c>
      <c r="M50" s="13" t="str">
        <f>+'Ficha_IND-PCS-CB-002-0'!B19</f>
        <v>No aplica</v>
      </c>
      <c r="N50" s="13" t="str">
        <f>+'Ficha_IND-PCS-CB-002-0'!B20</f>
        <v>No aplica</v>
      </c>
      <c r="O50" s="12"/>
      <c r="P50" s="12"/>
      <c r="Q50" s="13" t="str">
        <f>+'Ficha_IND-PCS-CB-002-0'!F39</f>
        <v>(Valor total  recaudado en el trimestre / Total saldo cartera del trimestre) * 100</v>
      </c>
      <c r="R50" s="12"/>
      <c r="S50" s="12"/>
      <c r="T50" s="13" t="str">
        <f>+'Ficha_IND-PCS-CB-002-0'!I39</f>
        <v>(Valor total  recaudado en el trimestre / Total saldo cartera del trimestre) * 100</v>
      </c>
      <c r="U50" s="12"/>
      <c r="V50" s="12"/>
      <c r="W50" s="13" t="str">
        <f>+'Ficha_IND-PCS-CB-002-0'!L39</f>
        <v>(Valor total  recaudado en el trimestre / Total saldo cartera del trimestre) * 100</v>
      </c>
      <c r="X50" s="12"/>
      <c r="Y50" s="12"/>
      <c r="Z50" s="13" t="str">
        <f>+'Ficha_IND-PCS-CB-002-0'!O39</f>
        <v>(Valor total  recaudado en el trimestre / Total saldo cartera del trimestre) * 100</v>
      </c>
      <c r="AA50" s="13" t="str">
        <f>+'Ficha_IND-PCS-CB-002-0'!B25</f>
        <v>Valor recaudado</v>
      </c>
      <c r="AB50" s="13" t="str">
        <f>+'Ficha_IND-PCS-CB-002-0'!B26</f>
        <v>Saldo de cartera</v>
      </c>
      <c r="AC50" s="13"/>
      <c r="AD50" s="13"/>
      <c r="AE50" s="13" t="str">
        <f>+'Ficha_IND-PCS-CB-002-0'!B29</f>
        <v>Porcentaje</v>
      </c>
      <c r="AF50" s="13"/>
      <c r="AG50" s="13" t="str">
        <f>+'Ficha_IND-PCS-CB-002-0'!B13</f>
        <v>Porcentaje</v>
      </c>
      <c r="AH50" s="12" t="s">
        <v>101</v>
      </c>
      <c r="AI50" s="13" t="s">
        <v>108</v>
      </c>
      <c r="AJ50" s="13" t="str">
        <f>+'Ficha_IND-PCS-CB-002-0'!B34</f>
        <v>Director</v>
      </c>
      <c r="AK50" s="13" t="s">
        <v>108</v>
      </c>
      <c r="AL50" s="13" t="str">
        <f>+'Ficha_IND-PCS-CB-002-0'!C34</f>
        <v>Profesional especializado</v>
      </c>
      <c r="AM50" s="13" t="str">
        <f>+'Ficha_IND-PCS-CB-002-0'!P25</f>
        <v>Saldos  Aplicativo Pradma</v>
      </c>
      <c r="AN50" s="13" t="str">
        <f>+'Ficha_IND-PCS-CB-002-0'!P26</f>
        <v>Saldos  Aplicativo Pradma</v>
      </c>
      <c r="AO50" s="13"/>
      <c r="AP50" s="13" t="str">
        <f>+'Ficha_IND-PCS-CB-002-0'!P29</f>
        <v>Genérica</v>
      </c>
      <c r="AQ50" s="41"/>
      <c r="AR50" s="41"/>
      <c r="AS50" s="129">
        <f>+'Ficha_IND-PCS-CB-002-0'!F40</f>
        <v>0.2</v>
      </c>
      <c r="AT50" s="41"/>
      <c r="AU50" s="41"/>
      <c r="AV50" s="129">
        <f>+'Ficha_IND-PCS-CB-002-0'!I40</f>
        <v>0.2</v>
      </c>
      <c r="AW50" s="41"/>
      <c r="AX50" s="41"/>
      <c r="AY50" s="129">
        <f>+'Ficha_IND-PCS-CB-002-0'!L40</f>
        <v>0.2</v>
      </c>
      <c r="AZ50" s="41"/>
      <c r="BA50" s="41"/>
      <c r="BB50" s="129">
        <f>+'Ficha_IND-PCS-CB-002-0'!O40</f>
        <v>0.2</v>
      </c>
      <c r="BC50" s="41"/>
      <c r="BD50" s="41"/>
      <c r="BE50" s="129">
        <f>+'Ficha_IND-PCS-CB-002-0'!F41</f>
        <v>0.25</v>
      </c>
      <c r="BF50" s="41"/>
      <c r="BG50" s="41"/>
      <c r="BH50" s="129">
        <f>+'Ficha_IND-PCS-CB-002-0'!I41</f>
        <v>0.25</v>
      </c>
      <c r="BI50" s="41"/>
      <c r="BJ50" s="41"/>
      <c r="BK50" s="129">
        <f>+'Ficha_IND-PCS-CB-002-0'!L41</f>
        <v>0.25</v>
      </c>
      <c r="BL50" s="41"/>
      <c r="BM50" s="41"/>
      <c r="BN50" s="129">
        <f>+'Ficha_IND-PCS-CB-002-0'!O41</f>
        <v>0.25</v>
      </c>
      <c r="BO50" s="41"/>
      <c r="BP50" s="41"/>
      <c r="BQ50" s="129">
        <f>+'Ficha_IND-PCS-CB-002-0'!F42</f>
        <v>0.25930808052099563</v>
      </c>
      <c r="BR50" s="41"/>
      <c r="BS50" s="41"/>
      <c r="BT50" s="129">
        <f>+'Ficha_IND-PCS-CB-002-0'!I42</f>
        <v>0.25450160081796092</v>
      </c>
      <c r="BU50" s="41"/>
      <c r="BV50" s="41"/>
      <c r="BW50" s="129" t="e">
        <f>+'Ficha_IND-PCS-CB-002-0'!L42</f>
        <v>#DIV/0!</v>
      </c>
      <c r="BX50" s="41"/>
      <c r="BY50" s="41"/>
      <c r="BZ50" s="129" t="e">
        <f>+'Ficha_IND-PCS-CB-002-0'!O42</f>
        <v>#DIV/0!</v>
      </c>
      <c r="CA50" s="129">
        <f>+'Ficha_IND-PCS-CB-002-0'!B46</f>
        <v>0.2</v>
      </c>
      <c r="CB50" s="129">
        <f>+'Ficha_IND-PCS-CB-002-0'!B47</f>
        <v>0.25</v>
      </c>
      <c r="CC50" s="129" t="e">
        <f>+'Ficha_IND-PCS-CB-002-0'!B48</f>
        <v>#DIV/0!</v>
      </c>
      <c r="CD50" s="129" t="str">
        <f>+'Ficha_IND-PCS-CB-002-0'!B45</f>
        <v>Promedio</v>
      </c>
      <c r="CE50" s="134">
        <f>+'Ficha_IND-PCS-CB-002-0'!D51</f>
        <v>0</v>
      </c>
      <c r="CF50" s="134" t="str">
        <f>+'Ficha_IND-PCS-CB-002-0'!B51</f>
        <v>Profesional especializado</v>
      </c>
      <c r="CG50" s="134">
        <f>+'Ficha_IND-PCS-CB-002-0'!D51</f>
        <v>0</v>
      </c>
      <c r="CH50" s="134" t="str">
        <f>+'Ficha_IND-PCS-CB-002-0'!C51</f>
        <v>Director</v>
      </c>
      <c r="CI50" s="134">
        <f>+'Ficha_IND-PCS-CB-002-0'!E51</f>
        <v>0</v>
      </c>
      <c r="CJ50" s="41"/>
      <c r="CK50" s="12"/>
      <c r="CL50" s="12"/>
    </row>
    <row r="51" spans="1:90" s="2" customFormat="1" ht="177" customHeight="1" x14ac:dyDescent="0.25">
      <c r="A51" s="12" t="str">
        <f>+'Ficha_IND-PCS-GF-001-1'!B6</f>
        <v>IND-PCS-GF-001-1</v>
      </c>
      <c r="B51" s="13" t="str">
        <f>+'Ficha_IND-PCS-GF-001-1'!B7</f>
        <v xml:space="preserve">Ejecución Presupuestal de Gastos de Funcionamiento </v>
      </c>
      <c r="C51" s="13" t="str">
        <f>+'Ficha_IND-PCS-GF-001-1'!B8</f>
        <v>Medir la eficiencia en la ejecución presupuestal de los gastos de funcionamiento de la CNSC</v>
      </c>
      <c r="D51" s="12" t="s">
        <v>51</v>
      </c>
      <c r="E51" s="12" t="s">
        <v>46</v>
      </c>
      <c r="F51" s="12" t="s">
        <v>66</v>
      </c>
      <c r="G51" s="12" t="s">
        <v>44</v>
      </c>
      <c r="H51" s="41" t="s">
        <v>72</v>
      </c>
      <c r="I51" s="13" t="s">
        <v>813</v>
      </c>
      <c r="J51" s="12" t="s">
        <v>97</v>
      </c>
      <c r="K51" s="13" t="str">
        <f>+'Ficha_IND-PCS-GF-001-1'!B17</f>
        <v>No aplica</v>
      </c>
      <c r="L51" s="13" t="str">
        <f>+'Ficha_IND-PCS-GF-001-1'!B18</f>
        <v>No aplica</v>
      </c>
      <c r="M51" s="13" t="str">
        <f>+'Ficha_IND-PCS-GF-001-1'!B19</f>
        <v>No aplica</v>
      </c>
      <c r="N51" s="13" t="str">
        <f>+'Ficha_IND-PCS-GF-001-1'!B20</f>
        <v>No aplica</v>
      </c>
      <c r="O51" s="12"/>
      <c r="P51" s="12"/>
      <c r="Q51" s="13" t="str">
        <f>+'Ficha_IND-PCS-GF-001-1'!F39</f>
        <v>(Valor de la obligación presupuestal en gastos de funcionamiento / Valor total del presupuesto de funcionamiento asignado a la CNSC) * 100</v>
      </c>
      <c r="R51" s="12"/>
      <c r="S51" s="12"/>
      <c r="T51" s="13" t="str">
        <f>+'Ficha_IND-PCS-GF-001-1'!I39</f>
        <v>[(Valor de la obligación presupuestal en gastos de funcionamiento / Valor total del presupuesto de funcionamiento asignado a la CNSC) * 100] + Valor del indicador obtenido para el período anterior</v>
      </c>
      <c r="U51" s="12"/>
      <c r="V51" s="12"/>
      <c r="W51" s="13" t="str">
        <f>+'Ficha_IND-PCS-GF-001-1'!L39</f>
        <v>[(Valor de la obligación presupuestal en gastos de funcionamiento / Valor total del presupuesto de funcionamiento asignado a la CNSC) * 100] + Valor del indicador obtenido para el período anterior</v>
      </c>
      <c r="X51" s="12"/>
      <c r="Y51" s="12"/>
      <c r="Z51" s="13" t="str">
        <f>+'Ficha_IND-PCS-GF-001-1'!O39</f>
        <v>[(Valor de la obligación presupuestal en gastos de funcionamiento / Valor total del presupuesto de funcionamiento asignado a la CNSC) * 100] + Valor del indicador obtenido para el período anterior</v>
      </c>
      <c r="AA51" s="13" t="str">
        <f>+'Ficha_IND-PCS-GF-001-1'!B25</f>
        <v>Obligación presupuestal en gastos de funcionamiento</v>
      </c>
      <c r="AB51" s="13" t="str">
        <f>+'Ficha_IND-PCS-GF-001-1'!B26</f>
        <v>Presupuesto de funcionamiento asignado a la CNSC</v>
      </c>
      <c r="AC51" s="13"/>
      <c r="AD51" s="13"/>
      <c r="AE51" s="13" t="str">
        <f>+'Ficha_IND-PCS-GF-001-1'!B29</f>
        <v>Porcentaje</v>
      </c>
      <c r="AF51" s="13"/>
      <c r="AG51" s="13" t="str">
        <f>+'Ficha_IND-PCS-GF-001-1'!B13</f>
        <v>Porcentaje</v>
      </c>
      <c r="AH51" s="12" t="s">
        <v>101</v>
      </c>
      <c r="AI51" s="13" t="s">
        <v>108</v>
      </c>
      <c r="AJ51" s="13" t="str">
        <f>+'Ficha_IND-PCS-GF-001-1'!B34</f>
        <v>Director</v>
      </c>
      <c r="AK51" s="13" t="s">
        <v>108</v>
      </c>
      <c r="AL51" s="13" t="str">
        <f>+'Ficha_IND-PCS-GF-001-1'!C34</f>
        <v>Técnico de presupuesto</v>
      </c>
      <c r="AM51" s="13" t="str">
        <f>+'Ficha_IND-PCS-GF-001-1'!P25</f>
        <v>Aplicativo Pradma
SIIF Nación</v>
      </c>
      <c r="AN51" s="13" t="str">
        <f>+'Ficha_IND-PCS-GF-001-1'!P26</f>
        <v>Aplicativo Pradma
SIIF Nación</v>
      </c>
      <c r="AO51" s="13"/>
      <c r="AP51" s="13" t="str">
        <f>+'Ficha_IND-PCS-GF-001-1'!P29</f>
        <v>Genérica</v>
      </c>
      <c r="AQ51" s="41"/>
      <c r="AR51" s="41"/>
      <c r="AS51" s="129">
        <f>+'Ficha_IND-PCS-GF-001-1'!F40</f>
        <v>0.06</v>
      </c>
      <c r="AT51" s="41"/>
      <c r="AU51" s="41"/>
      <c r="AV51" s="129">
        <f>+'Ficha_IND-PCS-GF-001-1'!I40</f>
        <v>0.14000000000000001</v>
      </c>
      <c r="AW51" s="41"/>
      <c r="AX51" s="41"/>
      <c r="AY51" s="129">
        <f>+'Ficha_IND-PCS-GF-001-1'!L40</f>
        <v>0.22</v>
      </c>
      <c r="AZ51" s="41"/>
      <c r="BA51" s="41"/>
      <c r="BB51" s="129">
        <f>+'Ficha_IND-PCS-GF-001-1'!O40</f>
        <v>0.35</v>
      </c>
      <c r="BC51" s="41"/>
      <c r="BD51" s="41"/>
      <c r="BE51" s="129">
        <f>+'Ficha_IND-PCS-GF-001-1'!F41</f>
        <v>0.12</v>
      </c>
      <c r="BF51" s="41"/>
      <c r="BG51" s="41"/>
      <c r="BH51" s="129">
        <f>+'Ficha_IND-PCS-GF-001-1'!I41</f>
        <v>0.27</v>
      </c>
      <c r="BI51" s="41"/>
      <c r="BJ51" s="41"/>
      <c r="BK51" s="129">
        <f>+'Ficha_IND-PCS-GF-001-1'!L41</f>
        <v>0.44</v>
      </c>
      <c r="BL51" s="41"/>
      <c r="BM51" s="41"/>
      <c r="BN51" s="129">
        <f>+'Ficha_IND-PCS-GF-001-1'!O41</f>
        <v>0.7</v>
      </c>
      <c r="BO51" s="41"/>
      <c r="BP51" s="41"/>
      <c r="BQ51" s="129">
        <f>+'Ficha_IND-PCS-GF-001-1'!F42</f>
        <v>0.13216949581713228</v>
      </c>
      <c r="BR51" s="41"/>
      <c r="BS51" s="41"/>
      <c r="BT51" s="129">
        <f>+'Ficha_IND-PCS-GF-001-1'!I42</f>
        <v>0.29313213728858944</v>
      </c>
      <c r="BU51" s="41"/>
      <c r="BV51" s="41"/>
      <c r="BW51" s="129" t="e">
        <f>+'Ficha_IND-PCS-GF-001-1'!L42</f>
        <v>#DIV/0!</v>
      </c>
      <c r="BX51" s="41"/>
      <c r="BY51" s="41"/>
      <c r="BZ51" s="129" t="e">
        <f>+'Ficha_IND-PCS-GF-001-1'!O42</f>
        <v>#DIV/0!</v>
      </c>
      <c r="CA51" s="129">
        <f>+'Ficha_IND-PCS-GF-001-1'!B46</f>
        <v>0.35</v>
      </c>
      <c r="CB51" s="129">
        <f>+'Ficha_IND-PCS-GF-001-1'!B47</f>
        <v>0.7</v>
      </c>
      <c r="CC51" s="129" t="e">
        <f>+'Ficha_IND-PCS-GF-001-1'!B48</f>
        <v>#DIV/0!</v>
      </c>
      <c r="CD51" s="129" t="str">
        <f>+'Ficha_IND-PCS-GF-001-1'!B45</f>
        <v>Acumulado período a período</v>
      </c>
      <c r="CE51" s="134">
        <f>+'Ficha_IND-PCS-GF-001-1'!D51</f>
        <v>43615</v>
      </c>
      <c r="CF51" s="134" t="str">
        <f>+'Ficha_IND-PCS-GF-001-1'!B51</f>
        <v>Técnico de presupuesto</v>
      </c>
      <c r="CG51" s="134">
        <f>+'Ficha_IND-PCS-GF-001-1'!D51</f>
        <v>43615</v>
      </c>
      <c r="CH51" s="134" t="str">
        <f>+'Ficha_IND-PCS-GF-001-1'!C51</f>
        <v>Director</v>
      </c>
      <c r="CI51" s="134" t="str">
        <f>+'Ficha_IND-PCS-GF-001-1'!E51</f>
        <v>Reunión</v>
      </c>
      <c r="CJ51" s="41"/>
      <c r="CK51" s="12"/>
      <c r="CL51" s="12"/>
    </row>
    <row r="52" spans="1:90" s="2" customFormat="1" ht="177" customHeight="1" x14ac:dyDescent="0.25">
      <c r="A52" s="12" t="str">
        <f>+'Ficha_IND-PCS-GF-002-1'!B6</f>
        <v>IND-PCS-GF-002-1</v>
      </c>
      <c r="B52" s="13" t="str">
        <f>+'Ficha_IND-PCS-GF-002-1'!B7</f>
        <v>Ejecución Presupuestal de Gastos de Inversión</v>
      </c>
      <c r="C52" s="13" t="str">
        <f>+'Ficha_IND-PCS-GF-002-1'!B8</f>
        <v>Medir la eficiencia en la ejecución presupuestal de los gastos de inversión de la CNSC</v>
      </c>
      <c r="D52" s="12" t="s">
        <v>51</v>
      </c>
      <c r="E52" s="12" t="s">
        <v>46</v>
      </c>
      <c r="F52" s="12" t="s">
        <v>66</v>
      </c>
      <c r="G52" s="12" t="s">
        <v>44</v>
      </c>
      <c r="H52" s="41" t="s">
        <v>72</v>
      </c>
      <c r="I52" s="13" t="s">
        <v>813</v>
      </c>
      <c r="J52" s="12" t="s">
        <v>97</v>
      </c>
      <c r="K52" s="13" t="str">
        <f>+'Ficha_IND-PCS-GF-002-1'!B17</f>
        <v>No aplica</v>
      </c>
      <c r="L52" s="13" t="str">
        <f>+'Ficha_IND-PCS-GF-002-1'!B18</f>
        <v>No aplica</v>
      </c>
      <c r="M52" s="13" t="str">
        <f>+'Ficha_IND-PCS-GF-002-1'!B19</f>
        <v>No aplica</v>
      </c>
      <c r="N52" s="13" t="str">
        <f>+'Ficha_IND-PCS-GF-002-1'!B20</f>
        <v>No aplica</v>
      </c>
      <c r="O52" s="12"/>
      <c r="P52" s="12"/>
      <c r="Q52" s="13" t="str">
        <f>+'Ficha_IND-PCS-GF-002-1'!F39</f>
        <v>(Valor de la obligación presupuestal en gastos de inversión  / Valor total de inversión indicado en el presupuesto aforado de la Comisión) * 100</v>
      </c>
      <c r="R52" s="12"/>
      <c r="S52" s="12"/>
      <c r="T52" s="13" t="str">
        <f>+'Ficha_IND-PCS-GF-002-1'!I39</f>
        <v>[(Valor de la obligación presupuestal en gastos de inversión  / Valor total de inversión indicado en el presupuesto aforado de la Comisión) * 100] + Valor del indicador obtenido para el período anterior</v>
      </c>
      <c r="U52" s="12"/>
      <c r="V52" s="12"/>
      <c r="W52" s="13" t="str">
        <f>+'Ficha_IND-PCS-GF-002-1'!L39</f>
        <v>[(Valor de la obligación presupuestal en gastos de inversión  / Valor total de inversión indicado en el presupuesto aforado de la Comisión) * 100] + Valor del indicador obtenido para el período anterior</v>
      </c>
      <c r="X52" s="12"/>
      <c r="Y52" s="12"/>
      <c r="Z52" s="13" t="str">
        <f>+'Ficha_IND-PCS-GF-002-1'!O39</f>
        <v>[(Valor de la obligación presupuestal en gastos de inversión  / Valor total de inversión indicado en el presupuesto aforado de la Comisión) * 100] + Valor del indicador obtenido para el período anterior</v>
      </c>
      <c r="AA52" s="13" t="str">
        <f>+'Ficha_IND-PCS-GF-002-1'!B25</f>
        <v>Obligación presupuestal en gastos de inversión</v>
      </c>
      <c r="AB52" s="13" t="str">
        <f>+'Ficha_IND-PCS-GF-002-1'!B26</f>
        <v>Valor de inversión</v>
      </c>
      <c r="AC52" s="13"/>
      <c r="AD52" s="13"/>
      <c r="AE52" s="13" t="str">
        <f>+'Ficha_IND-PCS-GF-002-1'!B29</f>
        <v>Porcentaje</v>
      </c>
      <c r="AF52" s="13"/>
      <c r="AG52" s="13" t="str">
        <f>+'Ficha_IND-PCS-GF-002-1'!B13</f>
        <v>Porcentaje</v>
      </c>
      <c r="AH52" s="12" t="s">
        <v>101</v>
      </c>
      <c r="AI52" s="13" t="s">
        <v>108</v>
      </c>
      <c r="AJ52" s="13" t="str">
        <f>+'Ficha_IND-PCS-GF-002-1'!B34</f>
        <v>Director</v>
      </c>
      <c r="AK52" s="13" t="s">
        <v>108</v>
      </c>
      <c r="AL52" s="13" t="str">
        <f>+'Ficha_IND-PCS-GF-002-1'!C34</f>
        <v>Técnico de presupuesto</v>
      </c>
      <c r="AM52" s="13" t="str">
        <f>+'Ficha_IND-PCS-GF-002-1'!P25</f>
        <v>Aplicativo Pradma
SIIF Nación</v>
      </c>
      <c r="AN52" s="13" t="str">
        <f>+'Ficha_IND-PCS-GF-002-1'!P26</f>
        <v>Aplicativo Pradma
SIIF Nación</v>
      </c>
      <c r="AO52" s="13"/>
      <c r="AP52" s="13" t="str">
        <f>+'Ficha_IND-PCS-GF-002-1'!P29</f>
        <v>Genérica</v>
      </c>
      <c r="AQ52" s="41"/>
      <c r="AR52" s="41"/>
      <c r="AS52" s="129">
        <f>+'Ficha_IND-PCS-GF-002-1'!F40</f>
        <v>0.02</v>
      </c>
      <c r="AT52" s="41"/>
      <c r="AU52" s="41"/>
      <c r="AV52" s="129">
        <f>+'Ficha_IND-PCS-GF-002-1'!I40</f>
        <v>0.08</v>
      </c>
      <c r="AW52" s="41"/>
      <c r="AX52" s="41"/>
      <c r="AY52" s="129">
        <f>+'Ficha_IND-PCS-GF-002-1'!L40</f>
        <v>0.15</v>
      </c>
      <c r="AZ52" s="41"/>
      <c r="BA52" s="41"/>
      <c r="BB52" s="129">
        <f>+'Ficha_IND-PCS-GF-002-1'!O40</f>
        <v>0.35</v>
      </c>
      <c r="BC52" s="41"/>
      <c r="BD52" s="41"/>
      <c r="BE52" s="129">
        <f>+'Ficha_IND-PCS-GF-002-1'!F41</f>
        <v>0.03</v>
      </c>
      <c r="BF52" s="41"/>
      <c r="BG52" s="41"/>
      <c r="BH52" s="129">
        <f>+'Ficha_IND-PCS-GF-002-1'!I41</f>
        <v>0.15</v>
      </c>
      <c r="BI52" s="41"/>
      <c r="BJ52" s="41"/>
      <c r="BK52" s="129">
        <f>+'Ficha_IND-PCS-GF-002-1'!L41</f>
        <v>0.3</v>
      </c>
      <c r="BL52" s="41"/>
      <c r="BM52" s="41"/>
      <c r="BN52" s="129">
        <f>+'Ficha_IND-PCS-GF-002-1'!O41</f>
        <v>0.7</v>
      </c>
      <c r="BO52" s="41"/>
      <c r="BP52" s="41"/>
      <c r="BQ52" s="129">
        <f>+'Ficha_IND-PCS-GF-002-1'!F42</f>
        <v>3.9586810796306188E-2</v>
      </c>
      <c r="BR52" s="41"/>
      <c r="BS52" s="41"/>
      <c r="BT52" s="129">
        <f>+'Ficha_IND-PCS-GF-002-1'!I42</f>
        <v>7.4397072136019066E-2</v>
      </c>
      <c r="BU52" s="41"/>
      <c r="BV52" s="41"/>
      <c r="BW52" s="129" t="e">
        <f>+'Ficha_IND-PCS-GF-002-1'!L42</f>
        <v>#DIV/0!</v>
      </c>
      <c r="BX52" s="41"/>
      <c r="BY52" s="41"/>
      <c r="BZ52" s="129" t="e">
        <f>+'Ficha_IND-PCS-GF-002-1'!O42</f>
        <v>#DIV/0!</v>
      </c>
      <c r="CA52" s="129">
        <f>+'Ficha_IND-PCS-GF-002-1'!B46</f>
        <v>0.35</v>
      </c>
      <c r="CB52" s="129">
        <f>+'Ficha_IND-PCS-GF-002-1'!B47</f>
        <v>0.7</v>
      </c>
      <c r="CC52" s="129" t="e">
        <f>+'Ficha_IND-PCS-GF-002-1'!B48</f>
        <v>#DIV/0!</v>
      </c>
      <c r="CD52" s="129" t="str">
        <f>+'Ficha_IND-PCS-GF-002-1'!B45</f>
        <v>Acumulado período a período</v>
      </c>
      <c r="CE52" s="134">
        <f>+'Ficha_IND-PCS-GF-002-1'!D51</f>
        <v>43615</v>
      </c>
      <c r="CF52" s="134" t="str">
        <f>+'Ficha_IND-PCS-GF-002-1'!B51</f>
        <v>Técnico de presupuesto</v>
      </c>
      <c r="CG52" s="134">
        <f>+'Ficha_IND-PCS-GF-002-1'!D51</f>
        <v>43615</v>
      </c>
      <c r="CH52" s="134" t="str">
        <f>+'Ficha_IND-PCS-GF-002-1'!C51</f>
        <v>Director</v>
      </c>
      <c r="CI52" s="134" t="str">
        <f>+'Ficha_IND-PCS-GF-002-1'!E51</f>
        <v>Reunión</v>
      </c>
      <c r="CJ52" s="41"/>
      <c r="CK52" s="12"/>
      <c r="CL52" s="12"/>
    </row>
    <row r="53" spans="1:90" s="2" customFormat="1" ht="177" customHeight="1" x14ac:dyDescent="0.25">
      <c r="A53" s="12" t="str">
        <f>+'Ficha_IND-PCS-GF-003-1'!B6</f>
        <v>IND-PCS-GF-003-1</v>
      </c>
      <c r="B53" s="12" t="str">
        <f>+'Ficha_IND-PCS-GF-003-1'!B7</f>
        <v>Gestión de Recaudo de Entidades</v>
      </c>
      <c r="C53" s="13" t="str">
        <f>+'Ficha_IND-PCS-GF-003-1'!B8</f>
        <v xml:space="preserve">Medir la eficacia en el recaudo de los ingresos presupuestados de la Comisión </v>
      </c>
      <c r="D53" s="12" t="s">
        <v>51</v>
      </c>
      <c r="E53" s="12" t="s">
        <v>46</v>
      </c>
      <c r="F53" s="12" t="s">
        <v>66</v>
      </c>
      <c r="G53" s="12" t="s">
        <v>44</v>
      </c>
      <c r="H53" s="41" t="s">
        <v>72</v>
      </c>
      <c r="I53" s="13" t="s">
        <v>813</v>
      </c>
      <c r="J53" s="12" t="s">
        <v>97</v>
      </c>
      <c r="K53" s="13" t="str">
        <f>+'Ficha_IND-PCS-GF-003-1'!B17</f>
        <v>No aplica</v>
      </c>
      <c r="L53" s="13" t="str">
        <f>+'Ficha_IND-PCS-GF-003-1'!B18</f>
        <v>No aplica</v>
      </c>
      <c r="M53" s="13" t="str">
        <f>+'Ficha_IND-PCS-GF-003-1'!B19</f>
        <v>No aplica</v>
      </c>
      <c r="N53" s="13" t="str">
        <f>+'Ficha_IND-PCS-GF-003-1'!B20</f>
        <v>No aplica</v>
      </c>
      <c r="O53" s="12"/>
      <c r="P53" s="12"/>
      <c r="Q53" s="13" t="str">
        <f>+'Ficha_IND-PCS-GF-003-1'!F39</f>
        <v>(Ingresos recaudados por convocatorias en ejecución  / Valor total de los actos administrativos que fijan los costos de las convocatorias en ejecución) * 100</v>
      </c>
      <c r="R53" s="12"/>
      <c r="S53" s="12"/>
      <c r="T53" s="13" t="str">
        <f>+'Ficha_IND-PCS-GF-003-1'!I39</f>
        <v>(Ingresos recaudados por convocatorias en ejecución  / Valor total de los actos administrativos que fijan los costos de las convocatorias en ejecución) * 100</v>
      </c>
      <c r="U53" s="12"/>
      <c r="V53" s="12"/>
      <c r="W53" s="13" t="str">
        <f>+'Ficha_IND-PCS-GF-003-1'!L39</f>
        <v>(Ingresos recaudados por convocatorias en ejecución  / Valor total de los actos administrativos que fijan los costos de las convocatorias en ejecución) * 100</v>
      </c>
      <c r="X53" s="12"/>
      <c r="Y53" s="12"/>
      <c r="Z53" s="13" t="str">
        <f>+'Ficha_IND-PCS-GF-003-1'!O39</f>
        <v>(Ingresos recaudados por convocatorias en ejecución  / Valor total de los actos administrativos que fijan los costos de las convocatorias en ejecución) * 100</v>
      </c>
      <c r="AA53" s="13" t="str">
        <f>+'Ficha_IND-PCS-GF-003-1'!B25</f>
        <v>Ingresos recaudados por convocatorias en ejecución</v>
      </c>
      <c r="AB53" s="13" t="str">
        <f>+'Ficha_IND-PCS-GF-003-1'!B26</f>
        <v>Valor de actos administrativos</v>
      </c>
      <c r="AC53" s="13"/>
      <c r="AD53" s="13"/>
      <c r="AE53" s="13" t="str">
        <f>+'Ficha_IND-PCS-GF-003-1'!B29</f>
        <v>Porcentaje</v>
      </c>
      <c r="AF53" s="13"/>
      <c r="AG53" s="13" t="str">
        <f>+'Ficha_IND-PCS-GF-003-1'!B13</f>
        <v>Porcentaje</v>
      </c>
      <c r="AH53" s="12" t="s">
        <v>101</v>
      </c>
      <c r="AI53" s="13" t="s">
        <v>108</v>
      </c>
      <c r="AJ53" s="13" t="str">
        <f>+'Ficha_IND-PCS-GF-003-1'!B34</f>
        <v>Director</v>
      </c>
      <c r="AK53" s="13" t="s">
        <v>108</v>
      </c>
      <c r="AL53" s="13" t="str">
        <f>+'Ficha_IND-PCS-GF-003-1'!C34</f>
        <v>Profesional especializado</v>
      </c>
      <c r="AM53" s="13" t="str">
        <f>+'Ficha_IND-PCS-GF-003-1'!P25</f>
        <v>Aplicativo Pradma
SIIF Nación</v>
      </c>
      <c r="AN53" s="13" t="str">
        <f>+'Ficha_IND-PCS-GF-003-1'!P26</f>
        <v>Aplicativo Pradma
SIIF Nación</v>
      </c>
      <c r="AO53" s="13"/>
      <c r="AP53" s="13" t="str">
        <f>+'Ficha_IND-PCS-GF-003-1'!P29</f>
        <v>Genérica</v>
      </c>
      <c r="AQ53" s="41"/>
      <c r="AR53" s="41"/>
      <c r="AS53" s="129">
        <f>+'Ficha_IND-PCS-GF-003-1'!F40</f>
        <v>0.13</v>
      </c>
      <c r="AT53" s="41"/>
      <c r="AU53" s="41"/>
      <c r="AV53" s="129">
        <f>+'Ficha_IND-PCS-GF-003-1'!I40</f>
        <v>7.0000000000000007E-2</v>
      </c>
      <c r="AW53" s="41"/>
      <c r="AX53" s="41"/>
      <c r="AY53" s="129">
        <f>+'Ficha_IND-PCS-GF-003-1'!L40</f>
        <v>0.16</v>
      </c>
      <c r="AZ53" s="41"/>
      <c r="BA53" s="41"/>
      <c r="BB53" s="129">
        <f>+'Ficha_IND-PCS-GF-003-1'!O40</f>
        <v>0.12</v>
      </c>
      <c r="BC53" s="41"/>
      <c r="BD53" s="41"/>
      <c r="BE53" s="129">
        <f>+'Ficha_IND-PCS-GF-003-1'!F41</f>
        <v>0.25</v>
      </c>
      <c r="BF53" s="41"/>
      <c r="BG53" s="41"/>
      <c r="BH53" s="129">
        <f>+'Ficha_IND-PCS-GF-003-1'!I41</f>
        <v>0.14000000000000001</v>
      </c>
      <c r="BI53" s="41"/>
      <c r="BJ53" s="41"/>
      <c r="BK53" s="129">
        <f>+'Ficha_IND-PCS-GF-003-1'!L41</f>
        <v>0.32</v>
      </c>
      <c r="BL53" s="41"/>
      <c r="BM53" s="41"/>
      <c r="BN53" s="129">
        <f>+'Ficha_IND-PCS-GF-003-1'!O41</f>
        <v>0.24</v>
      </c>
      <c r="BO53" s="41"/>
      <c r="BP53" s="41"/>
      <c r="BQ53" s="129">
        <f>+'Ficha_IND-PCS-GF-003-1'!F42</f>
        <v>1.4234293669949569</v>
      </c>
      <c r="BR53" s="41"/>
      <c r="BS53" s="41"/>
      <c r="BT53" s="129">
        <f>+'Ficha_IND-PCS-GF-003-1'!I42</f>
        <v>0.98570345311286889</v>
      </c>
      <c r="BU53" s="41"/>
      <c r="BV53" s="41"/>
      <c r="BW53" s="129" t="e">
        <f>+'Ficha_IND-PCS-GF-003-1'!L42</f>
        <v>#DIV/0!</v>
      </c>
      <c r="BX53" s="41"/>
      <c r="BY53" s="41"/>
      <c r="BZ53" s="129" t="e">
        <f>+'Ficha_IND-PCS-GF-003-1'!O42</f>
        <v>#DIV/0!</v>
      </c>
      <c r="CA53" s="129">
        <f>+'Ficha_IND-PCS-GF-003-1'!B46</f>
        <v>0.12</v>
      </c>
      <c r="CB53" s="129">
        <f>+'Ficha_IND-PCS-GF-003-1'!B47</f>
        <v>0.23749999999999999</v>
      </c>
      <c r="CC53" s="129" t="e">
        <f>+'Ficha_IND-PCS-GF-003-1'!B48</f>
        <v>#DIV/0!</v>
      </c>
      <c r="CD53" s="129" t="str">
        <f>+'Ficha_IND-PCS-GF-003-1'!B45</f>
        <v>Promedio</v>
      </c>
      <c r="CE53" s="134">
        <f>+'Ficha_IND-PCS-GF-003-1'!D51</f>
        <v>43615</v>
      </c>
      <c r="CF53" s="134" t="str">
        <f>+'Ficha_IND-PCS-GF-003-1'!B51</f>
        <v>Profesional especializado</v>
      </c>
      <c r="CG53" s="134">
        <f>+'Ficha_IND-PCS-GF-003-1'!D51</f>
        <v>43615</v>
      </c>
      <c r="CH53" s="134" t="str">
        <f>+'Ficha_IND-PCS-GF-003-1'!C51</f>
        <v>Director</v>
      </c>
      <c r="CI53" s="134" t="str">
        <f>+'Ficha_IND-PCS-GF-003-1'!E51</f>
        <v>Reunión</v>
      </c>
      <c r="CJ53" s="41"/>
      <c r="CK53" s="12"/>
      <c r="CL53" s="12"/>
    </row>
    <row r="54" spans="1:90" s="2" customFormat="1" ht="177" customHeight="1" x14ac:dyDescent="0.25">
      <c r="A54" s="12" t="str">
        <f>+'Ficha_IND-PCS-RT-001-0'!B6</f>
        <v>IND-PCS-RT-001-0</v>
      </c>
      <c r="B54" s="12" t="str">
        <f>+'Ficha_IND-PCS-RT-001-0'!B7</f>
        <v>Porcentaje de renovación de equipos</v>
      </c>
      <c r="C54" s="13" t="str">
        <f>+'Ficha_IND-PCS-RT-001-0'!B8</f>
        <v>Establecer el numero de procesos de contratacion de  renovacion tecnologica adelantados  durante la vigencia</v>
      </c>
      <c r="D54" s="12" t="s">
        <v>52</v>
      </c>
      <c r="E54" s="12" t="s">
        <v>47</v>
      </c>
      <c r="F54" s="12" t="s">
        <v>66</v>
      </c>
      <c r="G54" s="12" t="s">
        <v>44</v>
      </c>
      <c r="H54" s="41" t="s">
        <v>72</v>
      </c>
      <c r="I54" s="13" t="s">
        <v>87</v>
      </c>
      <c r="J54" s="12" t="s">
        <v>97</v>
      </c>
      <c r="K54" s="12" t="str">
        <f>+'Ficha_IND-PCS-RT-001-0'!B17</f>
        <v>No aplica</v>
      </c>
      <c r="L54" s="12" t="str">
        <f>+'Ficha_IND-PCS-RT-001-0'!B18</f>
        <v>No aplica</v>
      </c>
      <c r="M54" s="12" t="str">
        <f>+'Ficha_IND-PCS-RT-001-0'!B19</f>
        <v>No aplica</v>
      </c>
      <c r="N54" s="12" t="str">
        <f>+'Ficha_IND-PCS-RT-001-0'!B20</f>
        <v>No aplica</v>
      </c>
      <c r="O54" s="12"/>
      <c r="P54" s="12"/>
      <c r="Q54" s="13"/>
      <c r="R54" s="12"/>
      <c r="S54" s="12"/>
      <c r="T54" s="13" t="str">
        <f>+'Ficha_IND-PCS-RT-001-0'!I39</f>
        <v>(No. De procesos de renovacion adelantados / No. total de procesos de renovación) * 100</v>
      </c>
      <c r="U54" s="12"/>
      <c r="V54" s="12"/>
      <c r="W54" s="13"/>
      <c r="X54" s="12"/>
      <c r="Y54" s="12"/>
      <c r="Z54" s="13" t="str">
        <f>+'Ficha_IND-PCS-RT-001-0'!O39</f>
        <v>(No. De procesos de renovacion adelantados / No. total de procesos de renovación) * 100</v>
      </c>
      <c r="AA54" s="13" t="str">
        <f>+'Ficha_IND-PCS-RT-001-0'!B25</f>
        <v>Procesos de renovación adelantados</v>
      </c>
      <c r="AB54" s="13" t="str">
        <f>+'Ficha_IND-PCS-RT-001-0'!B26</f>
        <v>Procesos de renovación</v>
      </c>
      <c r="AC54" s="13"/>
      <c r="AD54" s="13"/>
      <c r="AE54" s="13" t="str">
        <f>+'Ficha_IND-PCS-RT-001-0'!B29</f>
        <v>Porcentaje</v>
      </c>
      <c r="AF54" s="13"/>
      <c r="AG54" s="13" t="str">
        <f>+'Ficha_IND-PCS-RT-001-0'!B13</f>
        <v>Porcentaje</v>
      </c>
      <c r="AH54" s="12" t="s">
        <v>100</v>
      </c>
      <c r="AI54" s="13" t="s">
        <v>112</v>
      </c>
      <c r="AJ54" s="13" t="str">
        <f>+'Ficha_IND-PCS-RT-001-0'!B34</f>
        <v>Jefe</v>
      </c>
      <c r="AK54" s="13" t="s">
        <v>112</v>
      </c>
      <c r="AL54" s="13" t="str">
        <f>+'Ficha_IND-PCS-RT-001-0'!C34</f>
        <v>Funcionario o contratista designado</v>
      </c>
      <c r="AM54" s="13" t="str">
        <f>+'Ficha_IND-PCS-RT-001-0'!P25</f>
        <v>Plan de Compras</v>
      </c>
      <c r="AN54" s="13" t="str">
        <f>+'Ficha_IND-PCS-RT-001-0'!P26</f>
        <v>Plan de Compras</v>
      </c>
      <c r="AO54" s="13"/>
      <c r="AP54" s="13" t="str">
        <f>+'Ficha_IND-PCS-RT-001-0'!P29</f>
        <v>Genérica</v>
      </c>
      <c r="AQ54" s="41"/>
      <c r="AR54" s="41"/>
      <c r="AS54" s="129"/>
      <c r="AT54" s="41"/>
      <c r="AU54" s="41"/>
      <c r="AV54" s="129">
        <f>+'Ficha_IND-PCS-RT-001-0'!I40</f>
        <v>0.35</v>
      </c>
      <c r="AW54" s="41"/>
      <c r="AX54" s="41"/>
      <c r="AY54" s="129"/>
      <c r="AZ54" s="41"/>
      <c r="BA54" s="41"/>
      <c r="BB54" s="129">
        <f>+'Ficha_IND-PCS-RT-001-0'!O40</f>
        <v>0.35</v>
      </c>
      <c r="BC54" s="41"/>
      <c r="BD54" s="41"/>
      <c r="BE54" s="129"/>
      <c r="BF54" s="41"/>
      <c r="BG54" s="41"/>
      <c r="BH54" s="129">
        <f>+'Ficha_IND-PCS-RT-001-0'!I41</f>
        <v>0.5</v>
      </c>
      <c r="BI54" s="41"/>
      <c r="BJ54" s="41"/>
      <c r="BK54" s="129"/>
      <c r="BL54" s="41"/>
      <c r="BM54" s="41"/>
      <c r="BN54" s="129">
        <f>+'Ficha_IND-PCS-RT-001-0'!O41</f>
        <v>0.5</v>
      </c>
      <c r="BO54" s="41"/>
      <c r="BP54" s="41"/>
      <c r="BQ54" s="129"/>
      <c r="BR54" s="41"/>
      <c r="BS54" s="41"/>
      <c r="BT54" s="129" t="e">
        <f>+'Ficha_IND-PCS-RT-001-0'!I42</f>
        <v>#DIV/0!</v>
      </c>
      <c r="BU54" s="41"/>
      <c r="BV54" s="41"/>
      <c r="BW54" s="129"/>
      <c r="BX54" s="41"/>
      <c r="BY54" s="41"/>
      <c r="BZ54" s="129" t="e">
        <f>+'Ficha_IND-PCS-RT-001-0'!O42</f>
        <v>#DIV/0!</v>
      </c>
      <c r="CA54" s="129">
        <f>+'Ficha_IND-PCS-RT-001-0'!B46</f>
        <v>0.35</v>
      </c>
      <c r="CB54" s="129">
        <f>+'Ficha_IND-PCS-RT-001-0'!B47</f>
        <v>0.5</v>
      </c>
      <c r="CC54" s="129" t="e">
        <f>+'Ficha_IND-PCS-RT-001-0'!B48</f>
        <v>#DIV/0!</v>
      </c>
      <c r="CD54" s="129" t="str">
        <f>+'Ficha_IND-PCS-RT-001-0'!B45</f>
        <v>Promedio</v>
      </c>
      <c r="CE54" s="134">
        <f>+'Ficha_IND-PCS-RT-001-0'!D51</f>
        <v>0</v>
      </c>
      <c r="CF54" s="134" t="str">
        <f>+'Ficha_IND-PCS-RT-001-0'!B51</f>
        <v>Funcionario o contratista designado</v>
      </c>
      <c r="CG54" s="134">
        <f>+'Ficha_IND-PCS-RT-001-0'!D51</f>
        <v>0</v>
      </c>
      <c r="CH54" s="134" t="str">
        <f>+'Ficha_IND-PCS-RT-001-0'!C51</f>
        <v>Jefe</v>
      </c>
      <c r="CI54" s="134">
        <f>+'Ficha_IND-PCS-RT-001-0'!E51</f>
        <v>0</v>
      </c>
      <c r="CJ54" s="41"/>
      <c r="CK54" s="12"/>
      <c r="CL54" s="12"/>
    </row>
    <row r="55" spans="1:90" s="2" customFormat="1" ht="177" customHeight="1" x14ac:dyDescent="0.25">
      <c r="A55" s="12" t="str">
        <f>+'Ficha_IND-PCS-RT-002-0'!B6</f>
        <v>IND-PCS-RT-002-0</v>
      </c>
      <c r="B55" s="12" t="str">
        <f>+'Ficha_IND-PCS-RT-002-0'!B7</f>
        <v>Nivel de satisfacción del usuario final</v>
      </c>
      <c r="C55" s="13" t="str">
        <f>+'Ficha_IND-PCS-RT-002-0'!B8</f>
        <v>Establece el nivel de satisfacción de los usuarios internos</v>
      </c>
      <c r="D55" s="12" t="s">
        <v>51</v>
      </c>
      <c r="E55" s="12" t="s">
        <v>46</v>
      </c>
      <c r="F55" s="12" t="s">
        <v>66</v>
      </c>
      <c r="G55" s="12" t="s">
        <v>44</v>
      </c>
      <c r="H55" s="41" t="s">
        <v>72</v>
      </c>
      <c r="I55" s="13" t="s">
        <v>87</v>
      </c>
      <c r="J55" s="12" t="s">
        <v>97</v>
      </c>
      <c r="K55" s="12" t="str">
        <f>+'Ficha_IND-PCS-RT-002-0'!B17</f>
        <v>No aplica</v>
      </c>
      <c r="L55" s="12" t="str">
        <f>+'Ficha_IND-PCS-RT-002-0'!B18</f>
        <v>No aplica</v>
      </c>
      <c r="M55" s="12" t="str">
        <f>+'Ficha_IND-PCS-RT-002-0'!B19</f>
        <v>No aplica</v>
      </c>
      <c r="N55" s="12" t="str">
        <f>+'Ficha_IND-PCS-RT-002-0'!B20</f>
        <v>No aplica</v>
      </c>
      <c r="O55" s="12"/>
      <c r="P55" s="12"/>
      <c r="Q55" s="13"/>
      <c r="R55" s="12"/>
      <c r="S55" s="12"/>
      <c r="T55" s="13" t="str">
        <f>+'Ficha_IND-PCS-RT-002-0'!I39</f>
        <v>Sumatoria calificaciones / No. total de encuestasdiligenciadas</v>
      </c>
      <c r="U55" s="12"/>
      <c r="V55" s="12"/>
      <c r="W55" s="13"/>
      <c r="X55" s="12"/>
      <c r="Y55" s="12"/>
      <c r="Z55" s="13" t="str">
        <f>+'Ficha_IND-PCS-RT-002-0'!O39</f>
        <v>Sumatoria calificaciones / No. total de encuestasdiligenciadas</v>
      </c>
      <c r="AA55" s="13" t="str">
        <f>+'Ficha_IND-PCS-RT-002-0'!B25</f>
        <v>Calificaciones</v>
      </c>
      <c r="AB55" s="13" t="str">
        <f>+'Ficha_IND-PCS-RT-002-0'!B26</f>
        <v>Encuestas diligenciadas</v>
      </c>
      <c r="AC55" s="13"/>
      <c r="AD55" s="13"/>
      <c r="AE55" s="13" t="str">
        <f>+'Ficha_IND-PCS-RT-002-0'!B29</f>
        <v>Porcentaje</v>
      </c>
      <c r="AF55" s="13"/>
      <c r="AG55" s="13" t="str">
        <f>+'Ficha_IND-PCS-RT-002-0'!B13</f>
        <v>Unidades</v>
      </c>
      <c r="AH55" s="12" t="s">
        <v>100</v>
      </c>
      <c r="AI55" s="13" t="s">
        <v>112</v>
      </c>
      <c r="AJ55" s="13" t="str">
        <f>+'Ficha_IND-PCS-RT-002-0'!B34</f>
        <v>Jefe</v>
      </c>
      <c r="AK55" s="13" t="s">
        <v>112</v>
      </c>
      <c r="AL55" s="13" t="str">
        <f>+'Ficha_IND-PCS-RT-002-0'!C34</f>
        <v>Funcionario o contratista designado</v>
      </c>
      <c r="AM55" s="13" t="str">
        <f>+'Ficha_IND-PCS-RT-002-0'!P25</f>
        <v>Plan de Compras</v>
      </c>
      <c r="AN55" s="13" t="str">
        <f>+'Ficha_IND-PCS-RT-002-0'!P26</f>
        <v>Plan de Compras</v>
      </c>
      <c r="AO55" s="13"/>
      <c r="AP55" s="13" t="str">
        <f>+'Ficha_IND-PCS-RT-002-0'!P29</f>
        <v>Genérica</v>
      </c>
      <c r="AQ55" s="41"/>
      <c r="AR55" s="41"/>
      <c r="AS55" s="129"/>
      <c r="AT55" s="41"/>
      <c r="AU55" s="41"/>
      <c r="AV55" s="131">
        <f>+'Ficha_IND-PCS-RT-002-0'!I40</f>
        <v>3</v>
      </c>
      <c r="AW55" s="41"/>
      <c r="AX55" s="41"/>
      <c r="AY55" s="129"/>
      <c r="AZ55" s="41"/>
      <c r="BA55" s="41"/>
      <c r="BB55" s="131">
        <f>+'Ficha_IND-PCS-RT-002-0'!O40</f>
        <v>3</v>
      </c>
      <c r="BC55" s="41"/>
      <c r="BD55" s="41"/>
      <c r="BE55" s="129"/>
      <c r="BF55" s="41"/>
      <c r="BG55" s="41"/>
      <c r="BH55" s="131">
        <f>+'Ficha_IND-PCS-RT-002-0'!I41</f>
        <v>4</v>
      </c>
      <c r="BI55" s="41"/>
      <c r="BJ55" s="41"/>
      <c r="BK55" s="129"/>
      <c r="BL55" s="41"/>
      <c r="BM55" s="41"/>
      <c r="BN55" s="131">
        <f>+'Ficha_IND-PCS-RT-002-0'!O41</f>
        <v>4</v>
      </c>
      <c r="BO55" s="41"/>
      <c r="BP55" s="41"/>
      <c r="BQ55" s="131"/>
      <c r="BR55" s="41"/>
      <c r="BS55" s="41"/>
      <c r="BT55" s="131" t="e">
        <f>+'Ficha_IND-PCS-RT-002-0'!I42</f>
        <v>#DIV/0!</v>
      </c>
      <c r="BU55" s="41"/>
      <c r="BV55" s="41"/>
      <c r="BW55" s="129"/>
      <c r="BX55" s="41"/>
      <c r="BY55" s="41"/>
      <c r="BZ55" s="131" t="e">
        <f>+'Ficha_IND-PCS-RT-002-0'!O42</f>
        <v>#DIV/0!</v>
      </c>
      <c r="CA55" s="131">
        <f>+'Ficha_IND-PCS-RT-002-0'!B46</f>
        <v>3</v>
      </c>
      <c r="CB55" s="131">
        <f>+'Ficha_IND-PCS-RT-002-0'!B47</f>
        <v>4</v>
      </c>
      <c r="CC55" s="131" t="e">
        <f>+'Ficha_IND-PCS-RT-002-0'!B48</f>
        <v>#DIV/0!</v>
      </c>
      <c r="CD55" s="131" t="str">
        <f>+'Ficha_IND-PCS-RT-002-0'!B45</f>
        <v>Promedio</v>
      </c>
      <c r="CE55" s="131">
        <f>+'Ficha_IND-PCS-RT-002-0'!D51</f>
        <v>0</v>
      </c>
      <c r="CF55" s="131" t="str">
        <f>+'Ficha_IND-PCS-RT-002-0'!B51</f>
        <v>Funcionario o contratista designado</v>
      </c>
      <c r="CG55" s="131">
        <f>+'Ficha_IND-PCS-RT-002-0'!D51</f>
        <v>0</v>
      </c>
      <c r="CH55" s="131" t="str">
        <f>+'Ficha_IND-PCS-RT-002-0'!C51</f>
        <v>Jefe</v>
      </c>
      <c r="CI55" s="131">
        <f>+'Ficha_IND-PCS-RT-002-0'!E51</f>
        <v>0</v>
      </c>
      <c r="CJ55" s="41"/>
      <c r="CK55" s="12"/>
      <c r="CL55" s="12"/>
    </row>
    <row r="56" spans="1:90" s="2" customFormat="1" ht="177" customHeight="1" x14ac:dyDescent="0.25">
      <c r="A56" s="12" t="str">
        <f>+'Ficha_IND-PCS-TI-001-0'!B6</f>
        <v>IND-PCS-TI-001-0</v>
      </c>
      <c r="B56" s="12" t="str">
        <f>+'Ficha_IND-PCS-TI-001-0'!B7</f>
        <v>Estrategia GEL en operación</v>
      </c>
      <c r="C56" s="13" t="str">
        <f>+'Ficha_IND-PCS-TI-001-0'!B8</f>
        <v>Desarrollar los Componentes de la Estrategia de Gobierno en Línea programados para la vigencia</v>
      </c>
      <c r="D56" s="12" t="s">
        <v>52</v>
      </c>
      <c r="E56" s="12" t="s">
        <v>47</v>
      </c>
      <c r="F56" s="12" t="s">
        <v>66</v>
      </c>
      <c r="G56" s="12" t="s">
        <v>44</v>
      </c>
      <c r="H56" s="41" t="s">
        <v>72</v>
      </c>
      <c r="I56" s="13" t="s">
        <v>75</v>
      </c>
      <c r="J56" s="12" t="s">
        <v>95</v>
      </c>
      <c r="K56" s="13" t="str">
        <f>+'Ficha_IND-PCS-TI-001-0'!B17</f>
        <v>No aplica</v>
      </c>
      <c r="L56" s="13" t="str">
        <f>+'Ficha_IND-PCS-TI-001-0'!B18</f>
        <v>No aplica</v>
      </c>
      <c r="M56" s="13" t="str">
        <f>+'Ficha_IND-PCS-TI-001-0'!B19</f>
        <v>No aplica</v>
      </c>
      <c r="N56" s="13" t="str">
        <f>+'Ficha_IND-PCS-TI-001-0'!B20</f>
        <v>No aplica</v>
      </c>
      <c r="O56" s="12"/>
      <c r="P56" s="12"/>
      <c r="Q56" s="13"/>
      <c r="R56" s="12"/>
      <c r="S56" s="12"/>
      <c r="T56" s="13" t="str">
        <f>+'Ficha_IND-PCS-TI-001-0'!I39</f>
        <v>(No. de lineamientos implementados / No. total de lineamientos del componente programados para la vigencia) * 100</v>
      </c>
      <c r="U56" s="12"/>
      <c r="V56" s="12"/>
      <c r="W56" s="13"/>
      <c r="X56" s="12"/>
      <c r="Y56" s="12"/>
      <c r="Z56" s="13" t="str">
        <f>+'Ficha_IND-PCS-TI-001-0'!O39</f>
        <v>(No. de lineamientos implementados / No. total de lineamientos del componente programados para la vigencia) * 100</v>
      </c>
      <c r="AA56" s="13" t="str">
        <f>+'Ficha_IND-PCS-TI-001-0'!B25</f>
        <v>Lineamientos implementados</v>
      </c>
      <c r="AB56" s="13" t="str">
        <f>+'Ficha_IND-PCS-TI-001-0'!B26</f>
        <v>Lineamientos del componente programados</v>
      </c>
      <c r="AC56" s="13"/>
      <c r="AD56" s="13"/>
      <c r="AE56" s="13" t="str">
        <f>+'Ficha_IND-PCS-TI-001-0'!B29</f>
        <v>Porcentaje</v>
      </c>
      <c r="AF56" s="13"/>
      <c r="AG56" s="13" t="str">
        <f>+'Ficha_IND-PCS-TI-001-0'!B13</f>
        <v>Porcentaje</v>
      </c>
      <c r="AH56" s="12" t="s">
        <v>100</v>
      </c>
      <c r="AI56" s="13" t="s">
        <v>112</v>
      </c>
      <c r="AJ56" s="13" t="str">
        <f>+'Ficha_IND-PCS-TI-001-0'!B34</f>
        <v>Jefe</v>
      </c>
      <c r="AK56" s="13" t="s">
        <v>112</v>
      </c>
      <c r="AL56" s="13" t="str">
        <f>+'Ficha_IND-PCS-TI-001-0'!C34</f>
        <v>Funcionario o contratista designado</v>
      </c>
      <c r="AM56" s="13" t="str">
        <f>+'Ficha_IND-PCS-TI-001-0'!P25</f>
        <v>Plan de trabajo SGSI</v>
      </c>
      <c r="AN56" s="13" t="str">
        <f>+'Ficha_IND-PCS-TI-001-0'!P26</f>
        <v>Plan de trabajo SGSI</v>
      </c>
      <c r="AO56" s="13"/>
      <c r="AP56" s="13" t="str">
        <f>+'Ficha_IND-PCS-TI-001-0'!P29</f>
        <v>Genérica</v>
      </c>
      <c r="AQ56" s="41"/>
      <c r="AR56" s="41"/>
      <c r="AS56" s="129"/>
      <c r="AT56" s="41"/>
      <c r="AU56" s="41"/>
      <c r="AV56" s="129">
        <f>+'Ficha_IND-PCS-TI-001-0'!I40</f>
        <v>0.1</v>
      </c>
      <c r="AW56" s="41"/>
      <c r="AX56" s="41"/>
      <c r="AY56" s="129"/>
      <c r="AZ56" s="41"/>
      <c r="BA56" s="41"/>
      <c r="BB56" s="129">
        <f>+'Ficha_IND-PCS-TI-001-0'!O40</f>
        <v>0.1</v>
      </c>
      <c r="BC56" s="41"/>
      <c r="BD56" s="41"/>
      <c r="BE56" s="129"/>
      <c r="BF56" s="41"/>
      <c r="BG56" s="41"/>
      <c r="BH56" s="129">
        <f>+'Ficha_IND-PCS-TI-001-0'!I41</f>
        <v>0.2</v>
      </c>
      <c r="BI56" s="41"/>
      <c r="BJ56" s="41"/>
      <c r="BK56" s="129"/>
      <c r="BL56" s="41"/>
      <c r="BM56" s="41"/>
      <c r="BN56" s="129">
        <f>+'Ficha_IND-PCS-TI-001-0'!O41</f>
        <v>0.2</v>
      </c>
      <c r="BO56" s="41"/>
      <c r="BP56" s="41"/>
      <c r="BQ56" s="131"/>
      <c r="BR56" s="41"/>
      <c r="BS56" s="41"/>
      <c r="BT56" s="129" t="e">
        <f>+'Ficha_IND-PCS-TI-001-0'!I42</f>
        <v>#DIV/0!</v>
      </c>
      <c r="BU56" s="41"/>
      <c r="BV56" s="41"/>
      <c r="BW56" s="129"/>
      <c r="BX56" s="41"/>
      <c r="BY56" s="41"/>
      <c r="BZ56" s="129" t="e">
        <f>+'Ficha_IND-PCS-TI-001-0'!O42</f>
        <v>#DIV/0!</v>
      </c>
      <c r="CA56" s="129">
        <f>+'Ficha_IND-PCS-TI-001-0'!B46</f>
        <v>0.1</v>
      </c>
      <c r="CB56" s="129">
        <f>+'Ficha_IND-PCS-TI-001-0'!B47</f>
        <v>0.2</v>
      </c>
      <c r="CC56" s="129" t="e">
        <f>+'Ficha_IND-PCS-TI-001-0'!B48</f>
        <v>#DIV/0!</v>
      </c>
      <c r="CD56" s="129" t="str">
        <f>+'Ficha_IND-PCS-TI-001-0'!B45</f>
        <v>Promedio</v>
      </c>
      <c r="CE56" s="134">
        <f>+'Ficha_IND-PCS-TI-001-0'!D51</f>
        <v>0</v>
      </c>
      <c r="CF56" s="134" t="str">
        <f>+'Ficha_IND-PCS-TI-001-0'!B51</f>
        <v>Funcionario o contratista designado</v>
      </c>
      <c r="CG56" s="134">
        <f>+'Ficha_IND-PCS-TI-001-0'!D51</f>
        <v>0</v>
      </c>
      <c r="CH56" s="134" t="str">
        <f>+'Ficha_IND-PCS-TI-001-0'!C51</f>
        <v>Jefe</v>
      </c>
      <c r="CI56" s="134">
        <f>+'Ficha_IND-PCS-TI-001-0'!E51</f>
        <v>0</v>
      </c>
      <c r="CJ56" s="41"/>
      <c r="CK56" s="12"/>
      <c r="CL56" s="12"/>
    </row>
    <row r="57" spans="1:90" s="2" customFormat="1" ht="177" customHeight="1" x14ac:dyDescent="0.25">
      <c r="A57" s="12" t="str">
        <f>+'Ficha_IND-PCS-TI-002-0'!B6</f>
        <v>IND-PCS-TI-002-0</v>
      </c>
      <c r="B57" s="12" t="str">
        <f>+'Ficha_IND-PCS-TI-002-0'!B7</f>
        <v>Desarrollo de nuevos módulos</v>
      </c>
      <c r="C57" s="13" t="str">
        <f>+'Ficha_IND-PCS-TI-002-0'!B8</f>
        <v>Implementar los Sistemas de Información tácticos y estratégicos  que mejoren la productividad, el cumplimiento de los objetivos estratégicos de la Entidad y el nivel de satisfacción del ciudadano</v>
      </c>
      <c r="D57" s="12" t="s">
        <v>51</v>
      </c>
      <c r="E57" s="12" t="s">
        <v>46</v>
      </c>
      <c r="F57" s="12" t="s">
        <v>66</v>
      </c>
      <c r="G57" s="12" t="s">
        <v>44</v>
      </c>
      <c r="H57" s="41" t="s">
        <v>72</v>
      </c>
      <c r="I57" s="13" t="s">
        <v>75</v>
      </c>
      <c r="J57" s="12" t="s">
        <v>95</v>
      </c>
      <c r="K57" s="13" t="str">
        <f>+'Ficha_IND-PCS-TI-002-0'!B17</f>
        <v>No aplica</v>
      </c>
      <c r="L57" s="13" t="str">
        <f>+'Ficha_IND-PCS-TI-002-0'!B18</f>
        <v>No aplica</v>
      </c>
      <c r="M57" s="13" t="str">
        <f>+'Ficha_IND-PCS-TI-002-0'!B19</f>
        <v>No aplica</v>
      </c>
      <c r="N57" s="13" t="str">
        <f>+'Ficha_IND-PCS-TI-002-0'!B20</f>
        <v>No aplica</v>
      </c>
      <c r="O57" s="12"/>
      <c r="P57" s="12"/>
      <c r="Q57" s="13"/>
      <c r="R57" s="12"/>
      <c r="S57" s="12"/>
      <c r="T57" s="13" t="str">
        <f>+'Ficha_IND-PCS-TI-002-0'!I39</f>
        <v>(No. de módulos y/o aplicaciones en operación / No. total de módulos o aplicaciones definidas)*100</v>
      </c>
      <c r="U57" s="12"/>
      <c r="V57" s="12"/>
      <c r="W57" s="13"/>
      <c r="X57" s="12"/>
      <c r="Y57" s="12"/>
      <c r="Z57" s="13" t="str">
        <f>+'Ficha_IND-PCS-TI-002-0'!O39</f>
        <v>(No. de modulos y/o aplicaciones en operación / No. total de modulos o aplicaciones definidas)*100</v>
      </c>
      <c r="AA57" s="13" t="str">
        <f>+'Ficha_IND-PCS-TI-002-0'!B25</f>
        <v>Módulos y/o aplicaciones en operación</v>
      </c>
      <c r="AB57" s="13" t="str">
        <f>+'Ficha_IND-PCS-TI-002-0'!B26</f>
        <v>Módulos o aplicaciones definidas</v>
      </c>
      <c r="AC57" s="13"/>
      <c r="AD57" s="13"/>
      <c r="AE57" s="13" t="str">
        <f>+'Ficha_IND-PCS-TI-002-0'!B29</f>
        <v>Porcentaje</v>
      </c>
      <c r="AF57" s="13"/>
      <c r="AG57" s="13" t="str">
        <f>+'Ficha_IND-PCS-TI-002-0'!B13</f>
        <v>Porcentaje</v>
      </c>
      <c r="AH57" s="12" t="s">
        <v>100</v>
      </c>
      <c r="AI57" s="13" t="s">
        <v>112</v>
      </c>
      <c r="AJ57" s="13" t="str">
        <f>+'Ficha_IND-PCS-TI-002-0'!B34</f>
        <v>Jefe</v>
      </c>
      <c r="AK57" s="13" t="s">
        <v>112</v>
      </c>
      <c r="AL57" s="13" t="str">
        <f>+'Ficha_IND-PCS-TI-002-0'!C34</f>
        <v>Funcionario o contratista designado</v>
      </c>
      <c r="AM57" s="13" t="str">
        <f>+'Ficha_IND-PCS-TI-002-0'!P25</f>
        <v>Planes de trabajo evolución de los sistemas de información</v>
      </c>
      <c r="AN57" s="13" t="str">
        <f>+'Ficha_IND-PCS-TI-002-0'!P26</f>
        <v>Planes de trabajo evolución de los sistemas de información</v>
      </c>
      <c r="AO57" s="13"/>
      <c r="AP57" s="13" t="str">
        <f>+'Ficha_IND-PCS-TI-002-0'!P29</f>
        <v>Genérica</v>
      </c>
      <c r="AQ57" s="41"/>
      <c r="AR57" s="41"/>
      <c r="AS57" s="129"/>
      <c r="AT57" s="41"/>
      <c r="AU57" s="41"/>
      <c r="AV57" s="129">
        <f>+'Ficha_IND-PCS-TI-002-0'!I40</f>
        <v>0.85</v>
      </c>
      <c r="AW57" s="41"/>
      <c r="AX57" s="41"/>
      <c r="AY57" s="129"/>
      <c r="AZ57" s="41"/>
      <c r="BA57" s="41"/>
      <c r="BB57" s="129">
        <f>+'Ficha_IND-PCS-TI-002-0'!O40</f>
        <v>0.85</v>
      </c>
      <c r="BC57" s="41"/>
      <c r="BD57" s="41"/>
      <c r="BE57" s="129"/>
      <c r="BF57" s="41"/>
      <c r="BG57" s="41"/>
      <c r="BH57" s="129">
        <f>+'Ficha_IND-PCS-TI-002-0'!I41</f>
        <v>1</v>
      </c>
      <c r="BI57" s="41"/>
      <c r="BJ57" s="41"/>
      <c r="BK57" s="129"/>
      <c r="BL57" s="41"/>
      <c r="BM57" s="41"/>
      <c r="BN57" s="129">
        <f>+'Ficha_IND-PCS-TI-002-0'!O41</f>
        <v>1</v>
      </c>
      <c r="BO57" s="41"/>
      <c r="BP57" s="41"/>
      <c r="BQ57" s="131"/>
      <c r="BR57" s="41"/>
      <c r="BS57" s="41"/>
      <c r="BT57" s="129" t="e">
        <f>+'Ficha_IND-PCS-TI-002-0'!I42</f>
        <v>#DIV/0!</v>
      </c>
      <c r="BU57" s="41"/>
      <c r="BV57" s="41"/>
      <c r="BW57" s="129"/>
      <c r="BX57" s="41"/>
      <c r="BY57" s="41"/>
      <c r="BZ57" s="129" t="e">
        <f>+'Ficha_IND-PCS-TI-002-0'!O42</f>
        <v>#DIV/0!</v>
      </c>
      <c r="CA57" s="129">
        <f>+'Ficha_IND-PCS-TI-002-0'!B46</f>
        <v>0.85</v>
      </c>
      <c r="CB57" s="129">
        <f>+'Ficha_IND-PCS-TI-002-0'!B47</f>
        <v>1</v>
      </c>
      <c r="CC57" s="129" t="e">
        <f>+'Ficha_IND-PCS-TI-002-0'!B48</f>
        <v>#DIV/0!</v>
      </c>
      <c r="CD57" s="129" t="str">
        <f>+'Ficha_IND-PCS-TI-002-0'!B45</f>
        <v>Promedio</v>
      </c>
      <c r="CE57" s="134">
        <f>+'Ficha_IND-PCS-TI-002-0'!D51</f>
        <v>0</v>
      </c>
      <c r="CF57" s="134" t="str">
        <f>+'Ficha_IND-PCS-TI-002-0'!B51</f>
        <v>Funcionario o contratista designado</v>
      </c>
      <c r="CG57" s="134">
        <f>+'Ficha_IND-PCS-TI-002-0'!D51</f>
        <v>0</v>
      </c>
      <c r="CH57" s="134" t="str">
        <f>+'Ficha_IND-PCS-TI-002-0'!C51</f>
        <v>Jefe</v>
      </c>
      <c r="CI57" s="134">
        <f>+'Ficha_IND-PCS-TI-002-0'!E51</f>
        <v>0</v>
      </c>
      <c r="CJ57" s="41"/>
      <c r="CK57" s="12"/>
      <c r="CL57" s="12"/>
    </row>
    <row r="58" spans="1:90" s="2" customFormat="1" ht="177" customHeight="1" x14ac:dyDescent="0.25">
      <c r="A58" s="12" t="str">
        <f>+'Ficha_IND-PCS-RL-001-0'!B6</f>
        <v>IND-PCS-RL-001-0</v>
      </c>
      <c r="B58" s="12" t="str">
        <f>+'Ficha_IND-PCS-RL-001-0'!B7</f>
        <v>Solicitudes de conciliación atendidas</v>
      </c>
      <c r="C58" s="13" t="str">
        <f>+'Ficha_IND-PCS-RL-001-0'!B8</f>
        <v>Atender las solicitudes de conciliación con citación que lleguen a la CNSC</v>
      </c>
      <c r="D58" s="12" t="s">
        <v>51</v>
      </c>
      <c r="E58" s="12" t="s">
        <v>46</v>
      </c>
      <c r="F58" s="12" t="s">
        <v>66</v>
      </c>
      <c r="G58" s="12" t="s">
        <v>44</v>
      </c>
      <c r="H58" s="41" t="s">
        <v>72</v>
      </c>
      <c r="I58" s="13" t="s">
        <v>86</v>
      </c>
      <c r="J58" s="12" t="s">
        <v>97</v>
      </c>
      <c r="K58" s="13" t="str">
        <f>+'Ficha_IND-PCS-RL-001-0'!B17</f>
        <v>No aplica</v>
      </c>
      <c r="L58" s="13" t="str">
        <f>+'Ficha_IND-PCS-RL-001-0'!B18</f>
        <v>No aplica</v>
      </c>
      <c r="M58" s="13" t="str">
        <f>+'Ficha_IND-PCS-RL-001-0'!B19</f>
        <v>No aplica</v>
      </c>
      <c r="N58" s="13" t="str">
        <f>+'Ficha_IND-PCS-RL-001-0'!B20</f>
        <v>No aplica</v>
      </c>
      <c r="O58" s="12"/>
      <c r="P58" s="12"/>
      <c r="Q58" s="13" t="str">
        <f>+'Ficha_IND-PCS-RL-001-0'!F39</f>
        <v>(No. de solicitudes de conciliación llevadas a comité en el trimestre / No. Total de solicitudes con citación a audiencia) * 100</v>
      </c>
      <c r="R58" s="12"/>
      <c r="S58" s="12"/>
      <c r="T58" s="13" t="str">
        <f>+'Ficha_IND-PCS-RL-001-0'!I39</f>
        <v>(No. de solicitudes de conciliación llevadas a comité en el trimestre / No. Total de solicitudes con citación a audiencia) * 100</v>
      </c>
      <c r="U58" s="12"/>
      <c r="V58" s="12"/>
      <c r="W58" s="13" t="str">
        <f>+'Ficha_IND-PCS-RL-001-0'!L39</f>
        <v>(No. de solicitudes de conciliación llevadas a comité en el trimestre / No. Total de solicitudes con citación a audiencia) * 100</v>
      </c>
      <c r="X58" s="12"/>
      <c r="Y58" s="12"/>
      <c r="Z58" s="13" t="str">
        <f>+'Ficha_IND-PCS-RL-001-0'!O39</f>
        <v>(No. de solicitudes de conciliación llevadas a comité en el trimestre / No. Total de solicitudes con citación a audiencia) * 100</v>
      </c>
      <c r="AA58" s="13" t="str">
        <f>+'Ficha_IND-PCS-RL-001-0'!B25</f>
        <v>Solicitudes de conciliación llevadas a comité</v>
      </c>
      <c r="AB58" s="13" t="str">
        <f>+'Ficha_IND-PCS-RL-001-0'!B26</f>
        <v>Solicitudes con citación a audiencia</v>
      </c>
      <c r="AC58" s="13"/>
      <c r="AD58" s="13"/>
      <c r="AE58" s="13" t="str">
        <f>+'Ficha_IND-PCS-RL-001-0'!B29</f>
        <v>Porcentaje</v>
      </c>
      <c r="AF58" s="13"/>
      <c r="AG58" s="13" t="str">
        <f>+'Ficha_IND-PCS-RL-001-0'!B13</f>
        <v>Porcentaje</v>
      </c>
      <c r="AH58" s="12" t="s">
        <v>101</v>
      </c>
      <c r="AI58" s="13" t="s">
        <v>111</v>
      </c>
      <c r="AJ58" s="13" t="str">
        <f>+'Ficha_IND-PCS-RL-001-0'!B34</f>
        <v>Asesor Jurídico
Coordinador Grupo de Defensa Judicial y Extrajudicial.
Secretaría Técnica Comité de conciliación y defensa judicial
Abogado responsable del trámite de las solicitudes radicadas</v>
      </c>
      <c r="AK58" s="13" t="s">
        <v>111</v>
      </c>
      <c r="AL58" s="13" t="str">
        <f>+'Ficha_IND-PCS-RL-001-0'!C34</f>
        <v>Profesional especializado designado</v>
      </c>
      <c r="AM58" s="13" t="str">
        <f>+'Ficha_IND-PCS-RL-001-0'!P25</f>
        <v>Orfeo, Base de datos del Grupo.
Conciliaciones de respuesta radicadas en el aplicativo de Gestión Documental</v>
      </c>
      <c r="AN58" s="13" t="str">
        <f>+'Ficha_IND-PCS-RL-001-0'!P26</f>
        <v>Solicitudes Conciliaciones  y Citaciones Procuraduría allegadas a la CNSC en físico</v>
      </c>
      <c r="AO58" s="13"/>
      <c r="AP58" s="13" t="str">
        <f>+'Ficha_IND-PCS-RL-001-0'!P29</f>
        <v>Genérica</v>
      </c>
      <c r="AQ58" s="41"/>
      <c r="AR58" s="41"/>
      <c r="AS58" s="129">
        <f>+'Ficha_IND-PCS-RL-001-0'!F40</f>
        <v>0.8</v>
      </c>
      <c r="AT58" s="41"/>
      <c r="AU58" s="41"/>
      <c r="AV58" s="129">
        <f>+'Ficha_IND-PCS-RL-001-0'!I40</f>
        <v>0.8</v>
      </c>
      <c r="AW58" s="41"/>
      <c r="AX58" s="41"/>
      <c r="AY58" s="129">
        <f>+'Ficha_IND-PCS-RL-001-0'!L40</f>
        <v>0.8</v>
      </c>
      <c r="AZ58" s="41"/>
      <c r="BA58" s="41"/>
      <c r="BB58" s="129">
        <f>+'Ficha_IND-PCS-RL-001-0'!O40</f>
        <v>0.8</v>
      </c>
      <c r="BC58" s="41"/>
      <c r="BD58" s="41"/>
      <c r="BE58" s="129">
        <f>+'Ficha_IND-PCS-RL-001-0'!F41</f>
        <v>1</v>
      </c>
      <c r="BF58" s="41"/>
      <c r="BG58" s="41"/>
      <c r="BH58" s="129">
        <f>+'Ficha_IND-PCS-RL-001-0'!I41</f>
        <v>1</v>
      </c>
      <c r="BI58" s="41"/>
      <c r="BJ58" s="41"/>
      <c r="BK58" s="129">
        <f>+'Ficha_IND-PCS-RL-001-0'!L41</f>
        <v>1</v>
      </c>
      <c r="BL58" s="41"/>
      <c r="BM58" s="41"/>
      <c r="BN58" s="129">
        <f>+'Ficha_IND-PCS-RL-001-0'!O41</f>
        <v>1</v>
      </c>
      <c r="BO58" s="41"/>
      <c r="BP58" s="41"/>
      <c r="BQ58" s="129" t="e">
        <f>+'Ficha_IND-PCS-RL-001-0'!F42</f>
        <v>#DIV/0!</v>
      </c>
      <c r="BR58" s="41"/>
      <c r="BS58" s="41"/>
      <c r="BT58" s="129" t="e">
        <f>+'Ficha_IND-PCS-RL-001-0'!I42</f>
        <v>#DIV/0!</v>
      </c>
      <c r="BU58" s="41"/>
      <c r="BV58" s="41"/>
      <c r="BW58" s="129" t="e">
        <f>+'Ficha_IND-PCS-RL-001-0'!L42</f>
        <v>#DIV/0!</v>
      </c>
      <c r="BX58" s="41"/>
      <c r="BY58" s="41"/>
      <c r="BZ58" s="129" t="e">
        <f>+'Ficha_IND-PCS-RL-001-0'!O42</f>
        <v>#DIV/0!</v>
      </c>
      <c r="CA58" s="129">
        <f>+'Ficha_IND-PCS-RL-001-0'!B46</f>
        <v>0.8</v>
      </c>
      <c r="CB58" s="129">
        <f>+'Ficha_IND-PCS-RL-001-0'!B47</f>
        <v>1</v>
      </c>
      <c r="CC58" s="129" t="e">
        <f>+'Ficha_IND-PCS-RL-001-0'!B48</f>
        <v>#DIV/0!</v>
      </c>
      <c r="CD58" s="129" t="str">
        <f>+'Ficha_IND-PCS-RL-001-0'!B45</f>
        <v>Promedio</v>
      </c>
      <c r="CE58" s="134">
        <f>+'Ficha_IND-PCS-RL-001-0'!D51</f>
        <v>0</v>
      </c>
      <c r="CF58" s="134" t="str">
        <f>+'Ficha_IND-PCS-RL-001-0'!B51</f>
        <v>Profesional especializado designado</v>
      </c>
      <c r="CG58" s="134">
        <f>+'Ficha_IND-PCS-RL-001-0'!D51</f>
        <v>0</v>
      </c>
      <c r="CH58" s="134" t="str">
        <f>+'Ficha_IND-PCS-RL-001-0'!C51</f>
        <v>Asesor Jurídico</v>
      </c>
      <c r="CI58" s="134">
        <f>+'Ficha_IND-PCS-RL-001-0'!E51</f>
        <v>0</v>
      </c>
      <c r="CJ58" s="41"/>
      <c r="CK58" s="12"/>
      <c r="CL58" s="12"/>
    </row>
    <row r="59" spans="1:90" s="2" customFormat="1" ht="177" customHeight="1" x14ac:dyDescent="0.25">
      <c r="A59" s="12" t="str">
        <f>+'Ficha_IND-PCS-RL-002-0'!B6</f>
        <v>IND-PCS-RL-002-0</v>
      </c>
      <c r="B59" s="12" t="str">
        <f>+'Ficha_IND-PCS-RL-002-0'!B7</f>
        <v>Ahorro en las  conciliaciones</v>
      </c>
      <c r="C59" s="13" t="str">
        <f>+'Ficha_IND-PCS-RL-002-0'!B8</f>
        <v>Medir la gestión de la defensa judicial de la CNSC en cuanto a las pretensiones de los procesos y la respuesta a las solicitudes de conciliación</v>
      </c>
      <c r="D59" s="12" t="s">
        <v>51</v>
      </c>
      <c r="E59" s="12" t="s">
        <v>46</v>
      </c>
      <c r="F59" s="12" t="s">
        <v>66</v>
      </c>
      <c r="G59" s="12" t="s">
        <v>44</v>
      </c>
      <c r="H59" s="41" t="s">
        <v>72</v>
      </c>
      <c r="I59" s="13" t="s">
        <v>86</v>
      </c>
      <c r="J59" s="12" t="s">
        <v>97</v>
      </c>
      <c r="K59" s="13" t="str">
        <f>+'Ficha_IND-PCS-RL-002-0'!B17</f>
        <v>No aplica</v>
      </c>
      <c r="L59" s="13" t="str">
        <f>+'Ficha_IND-PCS-RL-002-0'!B18</f>
        <v>No aplica</v>
      </c>
      <c r="M59" s="13" t="str">
        <f>+'Ficha_IND-PCS-RL-002-0'!B19</f>
        <v>No aplica</v>
      </c>
      <c r="N59" s="13" t="str">
        <f>+'Ficha_IND-PCS-RL-002-0'!B20</f>
        <v>No aplica</v>
      </c>
      <c r="O59" s="12"/>
      <c r="P59" s="12"/>
      <c r="Q59" s="13" t="str">
        <f>+'Ficha_IND-PCS-RL-002-0'!F39</f>
        <v>(100% - (Monto de  las pretensiones conciliadas en el trimestre / Monto de las pretensiones del trimestre)) * 100%</v>
      </c>
      <c r="R59" s="12"/>
      <c r="S59" s="12"/>
      <c r="T59" s="13" t="str">
        <f>+'Ficha_IND-PCS-RL-002-0'!I39</f>
        <v>(100% - (Monto de  las pretensiones conciliadas en el trimestre / Monto de las pretensiones del trimestre)) * 100%</v>
      </c>
      <c r="U59" s="12"/>
      <c r="V59" s="12"/>
      <c r="W59" s="13" t="str">
        <f>+'Ficha_IND-PCS-RL-002-0'!L39</f>
        <v>(100% - (Monto de  las pretensiones conciliadas en el trimestre / Monto de las pretensiones del trimestre)) * 100%</v>
      </c>
      <c r="X59" s="12"/>
      <c r="Y59" s="12"/>
      <c r="Z59" s="13" t="str">
        <f>+'Ficha_IND-PCS-RL-002-0'!O39</f>
        <v>(100% - (Monto de  las pretensiones conciliadas en el trimestre / Monto de las pretensiones del trimestre)) * 100%</v>
      </c>
      <c r="AA59" s="13" t="str">
        <f>+'Ficha_IND-PCS-RL-002-0'!B25</f>
        <v>Monto de las pretensiones conciliadas</v>
      </c>
      <c r="AB59" s="13" t="str">
        <f>+'Ficha_IND-PCS-RL-002-0'!B26</f>
        <v>Monto de las pretenciones</v>
      </c>
      <c r="AC59" s="13"/>
      <c r="AD59" s="13"/>
      <c r="AE59" s="13" t="str">
        <f>+'Ficha_IND-PCS-RL-002-0'!B29</f>
        <v>Porcentaje</v>
      </c>
      <c r="AF59" s="13"/>
      <c r="AG59" s="13" t="str">
        <f>+'Ficha_IND-PCS-RL-002-0'!B13</f>
        <v>Porcentaje</v>
      </c>
      <c r="AH59" s="12" t="s">
        <v>101</v>
      </c>
      <c r="AI59" s="13" t="s">
        <v>111</v>
      </c>
      <c r="AJ59" s="13" t="str">
        <f>+'Ficha_IND-PCS-RL-002-0'!B34</f>
        <v>Asesor Jurídico
Coordinador Grupo de Defensa Judicial y Extrajudicial.
Secretaría Técnica Comité de conciliación y defensa judicial
Abogado responsable del trámite de las solicitudes radicadas</v>
      </c>
      <c r="AK59" s="13" t="s">
        <v>111</v>
      </c>
      <c r="AL59" s="13" t="str">
        <f>+'Ficha_IND-PCS-RL-002-0'!C34</f>
        <v>Profesional especializado designado</v>
      </c>
      <c r="AM59" s="13" t="str">
        <f>+'Ficha_IND-PCS-RL-002-0'!P25</f>
        <v>Suma de los valores conciliados en el trimestre</v>
      </c>
      <c r="AN59" s="13" t="str">
        <f>+'Ficha_IND-PCS-RL-002-0'!P26</f>
        <v>Suma de los valores de las solicitudes que pretenden los solicitantes</v>
      </c>
      <c r="AO59" s="13"/>
      <c r="AP59" s="13" t="str">
        <f>+'Ficha_IND-PCS-RL-002-0'!P29</f>
        <v>Genérica</v>
      </c>
      <c r="AQ59" s="41"/>
      <c r="AR59" s="41"/>
      <c r="AS59" s="129">
        <f>+'Ficha_IND-PCS-RL-002-0'!F40</f>
        <v>0.8</v>
      </c>
      <c r="AT59" s="41"/>
      <c r="AU59" s="41"/>
      <c r="AV59" s="129">
        <f>+'Ficha_IND-PCS-RL-002-0'!I40</f>
        <v>0.8</v>
      </c>
      <c r="AW59" s="41"/>
      <c r="AX59" s="41"/>
      <c r="AY59" s="129">
        <f>+'Ficha_IND-PCS-RL-002-0'!L40</f>
        <v>0.8</v>
      </c>
      <c r="AZ59" s="41"/>
      <c r="BA59" s="41"/>
      <c r="BB59" s="129">
        <f>+'Ficha_IND-PCS-RL-002-0'!O40</f>
        <v>0.8</v>
      </c>
      <c r="BC59" s="41"/>
      <c r="BD59" s="41"/>
      <c r="BE59" s="129">
        <f>+'Ficha_IND-PCS-RL-002-0'!F41</f>
        <v>1</v>
      </c>
      <c r="BF59" s="41"/>
      <c r="BG59" s="41"/>
      <c r="BH59" s="129">
        <f>+'Ficha_IND-PCS-RL-002-0'!I41</f>
        <v>1</v>
      </c>
      <c r="BI59" s="41"/>
      <c r="BJ59" s="41"/>
      <c r="BK59" s="129">
        <f>+'Ficha_IND-PCS-RL-002-0'!L41</f>
        <v>1</v>
      </c>
      <c r="BL59" s="41"/>
      <c r="BM59" s="41"/>
      <c r="BN59" s="129">
        <f>+'Ficha_IND-PCS-RL-002-0'!O41</f>
        <v>1</v>
      </c>
      <c r="BO59" s="41"/>
      <c r="BP59" s="41"/>
      <c r="BQ59" s="129" t="e">
        <f>+'Ficha_IND-PCS-RL-002-0'!F42</f>
        <v>#DIV/0!</v>
      </c>
      <c r="BR59" s="41"/>
      <c r="BS59" s="41"/>
      <c r="BT59" s="129" t="e">
        <f>+'Ficha_IND-PCS-RL-002-0'!I42</f>
        <v>#DIV/0!</v>
      </c>
      <c r="BU59" s="41"/>
      <c r="BV59" s="41"/>
      <c r="BW59" s="129" t="e">
        <f>+'Ficha_IND-PCS-RL-002-0'!L42</f>
        <v>#DIV/0!</v>
      </c>
      <c r="BX59" s="41"/>
      <c r="BY59" s="41"/>
      <c r="BZ59" s="129" t="e">
        <f>+'Ficha_IND-PCS-RL-002-0'!O42</f>
        <v>#DIV/0!</v>
      </c>
      <c r="CA59" s="129">
        <f>+'Ficha_IND-PCS-RL-002-0'!B46</f>
        <v>0.8</v>
      </c>
      <c r="CB59" s="129">
        <f>+'Ficha_IND-PCS-RL-002-0'!B47</f>
        <v>1</v>
      </c>
      <c r="CC59" s="129" t="e">
        <f>+'Ficha_IND-PCS-RL-002-0'!B48</f>
        <v>#DIV/0!</v>
      </c>
      <c r="CD59" s="129" t="str">
        <f>+'Ficha_IND-PCS-RL-002-0'!B45</f>
        <v>Promedio</v>
      </c>
      <c r="CE59" s="134">
        <f>+'Ficha_IND-PCS-RL-002-0'!D51</f>
        <v>0</v>
      </c>
      <c r="CF59" s="134" t="str">
        <f>+'Ficha_IND-PCS-RL-002-0'!B51</f>
        <v>Profesional especializado designado</v>
      </c>
      <c r="CG59" s="134">
        <f>+'Ficha_IND-PCS-RL-002-0'!D51</f>
        <v>0</v>
      </c>
      <c r="CH59" s="134" t="str">
        <f>+'Ficha_IND-PCS-RL-002-0'!C51</f>
        <v>Asesor Jurídico</v>
      </c>
      <c r="CI59" s="134">
        <f>+'Ficha_IND-PCS-RL-002-0'!E51</f>
        <v>0</v>
      </c>
      <c r="CJ59" s="41"/>
      <c r="CK59" s="12"/>
      <c r="CL59" s="12"/>
    </row>
    <row r="60" spans="1:90" s="2" customFormat="1" ht="177" customHeight="1" x14ac:dyDescent="0.25">
      <c r="A60" s="12" t="str">
        <f>+'Ficha_IND-PCS-ES-001-0'!B6</f>
        <v>IND-PCS-ES-001-0</v>
      </c>
      <c r="B60" s="13" t="str">
        <f>+'Ficha_IND-PCS-ES-001-0'!B7</f>
        <v>Cumplimiento del Plan de Mejoramiento Institucional</v>
      </c>
      <c r="C60" s="13" t="str">
        <f>+'Ficha_IND-PCS-ES-001-0'!B8</f>
        <v>Determinar el cumplimiento de las actividades del Plan de Mejoramiento Institucional de la CNSC</v>
      </c>
      <c r="D60" s="12" t="s">
        <v>51</v>
      </c>
      <c r="E60" s="12" t="s">
        <v>46</v>
      </c>
      <c r="F60" s="12" t="s">
        <v>66</v>
      </c>
      <c r="G60" s="12" t="s">
        <v>44</v>
      </c>
      <c r="H60" s="41" t="s">
        <v>72</v>
      </c>
      <c r="I60" s="13" t="s">
        <v>94</v>
      </c>
      <c r="J60" s="12" t="s">
        <v>98</v>
      </c>
      <c r="K60" s="13" t="str">
        <f>+'Ficha_IND-PCS-ES-001-0'!B17</f>
        <v>No aplica</v>
      </c>
      <c r="L60" s="13" t="str">
        <f>+'Ficha_IND-PCS-ES-001-0'!B18</f>
        <v>No aplica</v>
      </c>
      <c r="M60" s="13" t="str">
        <f>+'Ficha_IND-PCS-ES-001-0'!B19</f>
        <v>No aplica</v>
      </c>
      <c r="N60" s="13" t="str">
        <f>+'Ficha_IND-PCS-ES-001-0'!B20</f>
        <v>No aplica</v>
      </c>
      <c r="O60" s="12"/>
      <c r="P60" s="12"/>
      <c r="Q60" s="13"/>
      <c r="R60" s="12"/>
      <c r="S60" s="12"/>
      <c r="T60" s="13" t="str">
        <f>+'Ficha_IND-PCS-ES-001-0'!I39</f>
        <v>(No. de actividades cumplidas del Plan de Mejoramiento Institucional) / (No. total de actividades por cumplir del Plan de Mejoramiento Institucional) * 100</v>
      </c>
      <c r="U60" s="12"/>
      <c r="V60" s="12"/>
      <c r="W60" s="13"/>
      <c r="X60" s="12"/>
      <c r="Y60" s="12"/>
      <c r="Z60" s="13" t="str">
        <f>+'Ficha_IND-PCS-ES-001-0'!O39</f>
        <v>(No. de actividades cumplidas del Plan de Mejoramiento Institucional) / (No. total de actividades por cumplir del Plan de Mejoramiento Institucional) * 100</v>
      </c>
      <c r="AA60" s="13" t="str">
        <f>+'Ficha_IND-PCS-ES-001-0'!B25</f>
        <v>Actividades cumplidas del Plan de Mejoramiento Institucional</v>
      </c>
      <c r="AB60" s="13" t="str">
        <f>+'Ficha_IND-PCS-ES-001-0'!B26</f>
        <v>Actividades por cumplir del Plan de Mejoramiento Institucional</v>
      </c>
      <c r="AC60" s="13"/>
      <c r="AD60" s="13"/>
      <c r="AE60" s="13" t="str">
        <f>+'Ficha_IND-PCS-ES-001-0'!B29</f>
        <v>Porcentaje</v>
      </c>
      <c r="AF60" s="13"/>
      <c r="AG60" s="13" t="str">
        <f>+'Ficha_IND-PCS-ES-001-0'!B13</f>
        <v>Porcentaje</v>
      </c>
      <c r="AH60" s="12" t="s">
        <v>100</v>
      </c>
      <c r="AI60" s="13" t="s">
        <v>109</v>
      </c>
      <c r="AJ60" s="13" t="str">
        <f>+'Ficha_IND-PCS-ES-001-0'!B34</f>
        <v>Jefe</v>
      </c>
      <c r="AK60" s="13" t="s">
        <v>109</v>
      </c>
      <c r="AL60" s="13" t="str">
        <f>+'Ficha_IND-PCS-ES-001-0'!C34</f>
        <v>Profesional especializado</v>
      </c>
      <c r="AM60" s="13" t="str">
        <f>+'Ficha_IND-PCS-ES-001-0'!P25</f>
        <v>Acciones de mejoramiento Cumplidas en la fecha establecida</v>
      </c>
      <c r="AN60" s="13" t="str">
        <f>+'Ficha_IND-PCS-ES-001-0'!P26</f>
        <v>Actividades de mejoramiento establecidas en el Plan de mejoramiento Institucional</v>
      </c>
      <c r="AO60" s="13"/>
      <c r="AP60" s="13" t="str">
        <f>+'Ficha_IND-PCS-ES-001-0'!P29</f>
        <v>Genérica</v>
      </c>
      <c r="AQ60" s="41"/>
      <c r="AR60" s="41"/>
      <c r="AS60" s="129"/>
      <c r="AT60" s="41"/>
      <c r="AU60" s="41"/>
      <c r="AV60" s="129">
        <f>+'Ficha_IND-PCS-ES-001-0'!I40</f>
        <v>0.85</v>
      </c>
      <c r="AW60" s="41"/>
      <c r="AX60" s="41"/>
      <c r="AY60" s="129"/>
      <c r="AZ60" s="41"/>
      <c r="BA60" s="41"/>
      <c r="BB60" s="129">
        <f>+'Ficha_IND-PCS-ES-001-0'!O40</f>
        <v>0.85</v>
      </c>
      <c r="BC60" s="41"/>
      <c r="BD60" s="41"/>
      <c r="BE60" s="129"/>
      <c r="BF60" s="41"/>
      <c r="BG60" s="41"/>
      <c r="BH60" s="129">
        <f>+'Ficha_IND-PCS-ES-001-0'!I41</f>
        <v>0.95</v>
      </c>
      <c r="BI60" s="41"/>
      <c r="BJ60" s="41"/>
      <c r="BK60" s="129"/>
      <c r="BL60" s="41"/>
      <c r="BM60" s="41"/>
      <c r="BN60" s="129">
        <f>+'Ficha_IND-PCS-ES-001-0'!O41</f>
        <v>0.95</v>
      </c>
      <c r="BO60" s="41"/>
      <c r="BP60" s="41"/>
      <c r="BQ60" s="129"/>
      <c r="BR60" s="41"/>
      <c r="BS60" s="41"/>
      <c r="BT60" s="129">
        <f>+'Ficha_IND-PCS-ES-001-0'!I42</f>
        <v>2</v>
      </c>
      <c r="BU60" s="41"/>
      <c r="BV60" s="41"/>
      <c r="BW60" s="129"/>
      <c r="BX60" s="41"/>
      <c r="BY60" s="41"/>
      <c r="BZ60" s="129" t="e">
        <f>+'Ficha_IND-PCS-ES-001-0'!O42</f>
        <v>#DIV/0!</v>
      </c>
      <c r="CA60" s="129">
        <f>+'Ficha_IND-PCS-ES-001-0'!B46</f>
        <v>0.85</v>
      </c>
      <c r="CB60" s="129">
        <f>+'Ficha_IND-PCS-ES-001-0'!B47</f>
        <v>0.95</v>
      </c>
      <c r="CC60" s="129" t="e">
        <f>+'Ficha_IND-PCS-ES-001-0'!B48</f>
        <v>#DIV/0!</v>
      </c>
      <c r="CD60" s="129" t="str">
        <f>+'Ficha_IND-PCS-ES-001-0'!B45</f>
        <v>Promedio</v>
      </c>
      <c r="CE60" s="134">
        <f>+'Ficha_IND-PCS-ES-001-0'!D51</f>
        <v>0</v>
      </c>
      <c r="CF60" s="134" t="str">
        <f>+'Ficha_IND-PCS-ES-001-0'!B51</f>
        <v>Profesional especializado</v>
      </c>
      <c r="CG60" s="134">
        <f>+'Ficha_IND-PCS-ES-001-0'!D51</f>
        <v>0</v>
      </c>
      <c r="CH60" s="134" t="str">
        <f>+'Ficha_IND-PCS-ES-001-0'!C51</f>
        <v>Jefe</v>
      </c>
      <c r="CI60" s="134">
        <f>+'Ficha_IND-PCS-ES-001-0'!E51</f>
        <v>0</v>
      </c>
      <c r="CJ60" s="41"/>
      <c r="CK60" s="12"/>
      <c r="CL60" s="12"/>
    </row>
    <row r="61" spans="1:90" s="2" customFormat="1" ht="177" customHeight="1" x14ac:dyDescent="0.25">
      <c r="A61" s="12" t="str">
        <f>+'Ficha_IND-PCS-ES-002-0'!B6</f>
        <v>IND-PCS-ES-002-0</v>
      </c>
      <c r="B61" s="13" t="str">
        <f>+'Ficha_IND-PCS-ES-002-0'!B7</f>
        <v>Ejecución del  Programa Anual de Auditorías</v>
      </c>
      <c r="C61" s="13" t="str">
        <f>+'Ficha_IND-PCS-ES-002-0'!B8</f>
        <v>Determinar el cumplimiento de la ejecución del Programa Anual de Auditorías</v>
      </c>
      <c r="D61" s="12" t="s">
        <v>52</v>
      </c>
      <c r="E61" s="12" t="s">
        <v>47</v>
      </c>
      <c r="F61" s="12" t="s">
        <v>66</v>
      </c>
      <c r="G61" s="12" t="s">
        <v>44</v>
      </c>
      <c r="H61" s="41" t="s">
        <v>72</v>
      </c>
      <c r="I61" s="13" t="s">
        <v>94</v>
      </c>
      <c r="J61" s="12" t="s">
        <v>98</v>
      </c>
      <c r="K61" s="13" t="str">
        <f>+'Ficha_IND-PCS-ES-002-0'!B17</f>
        <v>No aplica</v>
      </c>
      <c r="L61" s="13" t="str">
        <f>+'Ficha_IND-PCS-ES-002-0'!B18</f>
        <v>No aplica</v>
      </c>
      <c r="M61" s="13" t="str">
        <f>+'Ficha_IND-PCS-ES-002-0'!B19</f>
        <v>No aplica</v>
      </c>
      <c r="N61" s="13" t="str">
        <f>+'Ficha_IND-PCS-ES-002-0'!B20</f>
        <v>No aplica</v>
      </c>
      <c r="O61" s="12"/>
      <c r="P61" s="12"/>
      <c r="Q61" s="13"/>
      <c r="R61" s="12"/>
      <c r="S61" s="12"/>
      <c r="T61" s="13" t="str">
        <f>+'Ficha_IND-PCS-ES-002-0'!I39</f>
        <v>(No. de auditorías ejecutadas  / No. de auditorías programadas) * 100</v>
      </c>
      <c r="U61" s="12"/>
      <c r="V61" s="12"/>
      <c r="W61" s="13"/>
      <c r="X61" s="12"/>
      <c r="Y61" s="12"/>
      <c r="Z61" s="13" t="str">
        <f>+'Ficha_IND-PCS-ES-002-0'!O39</f>
        <v>(No. de auditorías ejecutadas  / No. de auditorías programadas) * 100</v>
      </c>
      <c r="AA61" s="13" t="str">
        <f>+'Ficha_IND-PCS-ES-002-0'!B25</f>
        <v>Auditorías ejecutadas</v>
      </c>
      <c r="AB61" s="13" t="str">
        <f>+'Ficha_IND-PCS-ES-002-0'!B26</f>
        <v>Auditorías programadas</v>
      </c>
      <c r="AC61" s="13"/>
      <c r="AD61" s="13"/>
      <c r="AE61" s="13" t="str">
        <f>+'Ficha_IND-PCS-ES-002-0'!B29</f>
        <v>Porcentaje</v>
      </c>
      <c r="AF61" s="13"/>
      <c r="AG61" s="13" t="str">
        <f>+'Ficha_IND-PCS-ES-002-0'!B13</f>
        <v>Porcentaje</v>
      </c>
      <c r="AH61" s="12" t="s">
        <v>100</v>
      </c>
      <c r="AI61" s="13" t="s">
        <v>109</v>
      </c>
      <c r="AJ61" s="13" t="str">
        <f>+'Ficha_IND-PCS-ES-002-0'!B34</f>
        <v>Jefe</v>
      </c>
      <c r="AK61" s="13" t="s">
        <v>109</v>
      </c>
      <c r="AL61" s="13" t="str">
        <f>+'Ficha_IND-PCS-ES-002-0'!C34</f>
        <v>Profesional especializado</v>
      </c>
      <c r="AM61" s="13" t="str">
        <f>+'Ficha_IND-PCS-ES-002-0'!P25</f>
        <v>Plan de Acción y Programa de Auditorías</v>
      </c>
      <c r="AN61" s="13" t="str">
        <f>+'Ficha_IND-PCS-ES-002-0'!P26</f>
        <v>Plan de Acción y Programa de Auditorías</v>
      </c>
      <c r="AO61" s="13"/>
      <c r="AP61" s="13" t="str">
        <f>+'Ficha_IND-PCS-ES-002-0'!P29</f>
        <v>Genérica</v>
      </c>
      <c r="AQ61" s="41"/>
      <c r="AR61" s="41"/>
      <c r="AS61" s="129"/>
      <c r="AT61" s="41"/>
      <c r="AU61" s="41"/>
      <c r="AV61" s="129">
        <f>+'Ficha_IND-PCS-ES-002-0'!I40</f>
        <v>0.7</v>
      </c>
      <c r="AW61" s="41"/>
      <c r="AX61" s="41"/>
      <c r="AY61" s="129"/>
      <c r="AZ61" s="41"/>
      <c r="BA61" s="41"/>
      <c r="BB61" s="129">
        <f>+'Ficha_IND-PCS-ES-002-0'!O40</f>
        <v>0.7</v>
      </c>
      <c r="BC61" s="41"/>
      <c r="BD61" s="41"/>
      <c r="BE61" s="129"/>
      <c r="BF61" s="41"/>
      <c r="BG61" s="41"/>
      <c r="BH61" s="129">
        <f>+'Ficha_IND-PCS-ES-002-0'!I41</f>
        <v>0.9</v>
      </c>
      <c r="BI61" s="41"/>
      <c r="BJ61" s="41"/>
      <c r="BK61" s="129"/>
      <c r="BL61" s="41"/>
      <c r="BM61" s="41"/>
      <c r="BN61" s="129">
        <f>+'Ficha_IND-PCS-ES-002-0'!O41</f>
        <v>0.9</v>
      </c>
      <c r="BO61" s="41"/>
      <c r="BP61" s="41"/>
      <c r="BQ61" s="129"/>
      <c r="BR61" s="41"/>
      <c r="BS61" s="41"/>
      <c r="BT61" s="129">
        <f>+'Ficha_IND-PCS-ES-002-0'!I42</f>
        <v>1</v>
      </c>
      <c r="BU61" s="41"/>
      <c r="BV61" s="41"/>
      <c r="BW61" s="129"/>
      <c r="BX61" s="41"/>
      <c r="BY61" s="41"/>
      <c r="BZ61" s="129" t="e">
        <f>+'Ficha_IND-PCS-ES-002-0'!O42</f>
        <v>#DIV/0!</v>
      </c>
      <c r="CA61" s="129">
        <f>+'Ficha_IND-PCS-ES-002-0'!B46</f>
        <v>0.7</v>
      </c>
      <c r="CB61" s="129">
        <f>+'Ficha_IND-PCS-ES-002-0'!B47</f>
        <v>0.9</v>
      </c>
      <c r="CC61" s="129" t="e">
        <f>+'Ficha_IND-PCS-ES-002-0'!B48</f>
        <v>#DIV/0!</v>
      </c>
      <c r="CD61" s="129" t="str">
        <f>+'Ficha_IND-PCS-ES-002-0'!B45</f>
        <v>Promedio</v>
      </c>
      <c r="CE61" s="134">
        <f>+'Ficha_IND-PCS-ES-002-0'!D51</f>
        <v>0</v>
      </c>
      <c r="CF61" s="134" t="str">
        <f>+'Ficha_IND-PCS-ES-002-0'!B51</f>
        <v>Profesional especializado</v>
      </c>
      <c r="CG61" s="134">
        <f>+'Ficha_IND-PCS-ES-002-0'!D51</f>
        <v>0</v>
      </c>
      <c r="CH61" s="134" t="str">
        <f>+'Ficha_IND-PCS-ES-002-0'!C51</f>
        <v>Jefe</v>
      </c>
      <c r="CI61" s="134">
        <f>+'Ficha_IND-PCS-ES-002-0'!E51</f>
        <v>0</v>
      </c>
      <c r="CJ61" s="41"/>
      <c r="CK61" s="12"/>
      <c r="CL61" s="12"/>
    </row>
    <row r="62" spans="1:90" s="2" customFormat="1" ht="177" customHeight="1" x14ac:dyDescent="0.25">
      <c r="A62" s="12" t="str">
        <f>+'Ficha_IND-PCS-ES-003-0'!B6</f>
        <v>IND-PCS-ES-003-0</v>
      </c>
      <c r="B62" s="12" t="str">
        <f>+'Ficha_IND-PCS-ES-003-0'!B7</f>
        <v>Seguimiento de Actividades</v>
      </c>
      <c r="C62" s="13" t="str">
        <f>+'Ficha_IND-PCS-ES-003-0'!B8</f>
        <v>Determinar el cumplimiento de la ejecución del Seguimiento de Actividades</v>
      </c>
      <c r="D62" s="12" t="s">
        <v>52</v>
      </c>
      <c r="E62" s="12" t="s">
        <v>47</v>
      </c>
      <c r="F62" s="12" t="s">
        <v>66</v>
      </c>
      <c r="G62" s="12" t="s">
        <v>44</v>
      </c>
      <c r="H62" s="41" t="s">
        <v>72</v>
      </c>
      <c r="I62" s="13" t="s">
        <v>94</v>
      </c>
      <c r="J62" s="12" t="s">
        <v>98</v>
      </c>
      <c r="K62" s="13" t="str">
        <f>+'Ficha_IND-PCS-ES-003-0'!B17</f>
        <v>No aplica</v>
      </c>
      <c r="L62" s="13" t="str">
        <f>+'Ficha_IND-PCS-ES-003-0'!B18</f>
        <v>No aplica</v>
      </c>
      <c r="M62" s="13" t="str">
        <f>+'Ficha_IND-PCS-ES-003-0'!B19</f>
        <v>No aplica</v>
      </c>
      <c r="N62" s="13" t="str">
        <f>+'Ficha_IND-PCS-ES-003-0'!B20</f>
        <v>No aplica</v>
      </c>
      <c r="O62" s="12"/>
      <c r="P62" s="12"/>
      <c r="Q62" s="13"/>
      <c r="R62" s="12"/>
      <c r="S62" s="12"/>
      <c r="T62" s="13" t="str">
        <f>+'Ficha_IND-PCS-ES-003-0'!I39</f>
        <v>(No. de seguimientos realizados / No. de seguimientos programados) * 100</v>
      </c>
      <c r="U62" s="12"/>
      <c r="V62" s="12"/>
      <c r="W62" s="13"/>
      <c r="X62" s="12"/>
      <c r="Y62" s="12"/>
      <c r="Z62" s="13" t="str">
        <f>+'Ficha_IND-PCS-ES-003-0'!O39</f>
        <v>(No. de seguimientos realizados / No. de seguimientos programados) * 100</v>
      </c>
      <c r="AA62" s="13" t="str">
        <f>+'Ficha_IND-PCS-ES-003-0'!B25</f>
        <v>Seguimientos realizados</v>
      </c>
      <c r="AB62" s="13" t="str">
        <f>+'Ficha_IND-PCS-ES-003-0'!B26</f>
        <v>Seguimientos programados</v>
      </c>
      <c r="AC62" s="13"/>
      <c r="AD62" s="13"/>
      <c r="AE62" s="13" t="str">
        <f>+'Ficha_IND-PCS-ES-003-0'!B29</f>
        <v>Porcentaje</v>
      </c>
      <c r="AF62" s="13"/>
      <c r="AG62" s="13" t="str">
        <f>+'Ficha_IND-PCS-ES-003-0'!B13</f>
        <v>Porcentaje</v>
      </c>
      <c r="AH62" s="12" t="s">
        <v>100</v>
      </c>
      <c r="AI62" s="13" t="s">
        <v>109</v>
      </c>
      <c r="AJ62" s="13" t="str">
        <f>+'Ficha_IND-PCS-ES-003-0'!B34</f>
        <v>Jefe</v>
      </c>
      <c r="AK62" s="13" t="s">
        <v>109</v>
      </c>
      <c r="AL62" s="13" t="str">
        <f>+'Ficha_IND-PCS-ES-003-0'!C34</f>
        <v>Profesional especializado</v>
      </c>
      <c r="AM62" s="13" t="str">
        <f>+'Ficha_IND-PCS-ES-003-0'!P25</f>
        <v>Plan de Acción y Programa de Auditorías</v>
      </c>
      <c r="AN62" s="13" t="str">
        <f>+'Ficha_IND-PCS-ES-003-0'!P26</f>
        <v>Plan de Acción y Programa de Auditorías</v>
      </c>
      <c r="AO62" s="13"/>
      <c r="AP62" s="13" t="str">
        <f>+'Ficha_IND-PCS-ES-003-0'!P29</f>
        <v>Genérica</v>
      </c>
      <c r="AQ62" s="41"/>
      <c r="AR62" s="41"/>
      <c r="AS62" s="129"/>
      <c r="AT62" s="41"/>
      <c r="AU62" s="41"/>
      <c r="AV62" s="129">
        <f>+'Ficha_IND-PCS-ES-003-0'!I40</f>
        <v>0.7</v>
      </c>
      <c r="AW62" s="41"/>
      <c r="AX62" s="41"/>
      <c r="AY62" s="129"/>
      <c r="AZ62" s="41"/>
      <c r="BA62" s="41"/>
      <c r="BB62" s="129">
        <f>+'Ficha_IND-PCS-ES-003-0'!O40</f>
        <v>0.7</v>
      </c>
      <c r="BC62" s="41"/>
      <c r="BD62" s="41"/>
      <c r="BE62" s="129"/>
      <c r="BF62" s="41"/>
      <c r="BG62" s="41"/>
      <c r="BH62" s="129">
        <f>+'Ficha_IND-PCS-ES-003-0'!I41</f>
        <v>0.9</v>
      </c>
      <c r="BI62" s="41"/>
      <c r="BJ62" s="41"/>
      <c r="BK62" s="129"/>
      <c r="BL62" s="41"/>
      <c r="BM62" s="41"/>
      <c r="BN62" s="129">
        <f>+'Ficha_IND-PCS-ES-003-0'!O41</f>
        <v>0.9</v>
      </c>
      <c r="BO62" s="41"/>
      <c r="BP62" s="41"/>
      <c r="BQ62" s="129"/>
      <c r="BR62" s="41"/>
      <c r="BS62" s="41"/>
      <c r="BT62" s="129">
        <f>+'Ficha_IND-PCS-ES-003-0'!I42</f>
        <v>0.96666666666666667</v>
      </c>
      <c r="BU62" s="41"/>
      <c r="BV62" s="41"/>
      <c r="BW62" s="129"/>
      <c r="BX62" s="41"/>
      <c r="BY62" s="41"/>
      <c r="BZ62" s="129" t="e">
        <f>+'Ficha_IND-PCS-ES-003-0'!O42</f>
        <v>#DIV/0!</v>
      </c>
      <c r="CA62" s="129">
        <f>+'Ficha_IND-PCS-ES-003-0'!B46</f>
        <v>0.7</v>
      </c>
      <c r="CB62" s="129">
        <f>+'Ficha_IND-PCS-ES-003-0'!B47</f>
        <v>0.9</v>
      </c>
      <c r="CC62" s="129" t="e">
        <f>+'Ficha_IND-PCS-ES-003-0'!B48</f>
        <v>#DIV/0!</v>
      </c>
      <c r="CD62" s="129" t="str">
        <f>+'Ficha_IND-PCS-ES-003-0'!B45</f>
        <v>Promedio</v>
      </c>
      <c r="CE62" s="134">
        <f>+'Ficha_IND-PCS-ES-003-0'!D51</f>
        <v>0</v>
      </c>
      <c r="CF62" s="134" t="str">
        <f>+'Ficha_IND-PCS-ES-003-0'!B51</f>
        <v>Profesional especializado</v>
      </c>
      <c r="CG62" s="134">
        <f>+'Ficha_IND-PCS-ES-003-0'!D51</f>
        <v>0</v>
      </c>
      <c r="CH62" s="134" t="str">
        <f>+'Ficha_IND-PCS-ES-003-0'!C51</f>
        <v>Jefe</v>
      </c>
      <c r="CI62" s="134">
        <f>+'Ficha_IND-PCS-ES-003-0'!E51</f>
        <v>0</v>
      </c>
      <c r="CJ62" s="41"/>
      <c r="CK62" s="12"/>
      <c r="CL62" s="12"/>
    </row>
    <row r="63" spans="1:90" s="2" customFormat="1" ht="177" customHeight="1" x14ac:dyDescent="0.25">
      <c r="A63" s="12" t="str">
        <f>+'Ficha_IND-PCS-ES-004-0'!B6</f>
        <v>IND-PCS-ES-004-0</v>
      </c>
      <c r="B63" s="13" t="str">
        <f>+'Ficha_IND-PCS-ES-004-0'!B7</f>
        <v>Cumplimiento en la presentación de Informes de Ley</v>
      </c>
      <c r="C63" s="13" t="str">
        <f>+'Ficha_IND-PCS-ES-004-0'!B8</f>
        <v>Identificar el grado de cumplimiento en la entrega de Informes de Ley a los Entes de Control</v>
      </c>
      <c r="D63" s="12" t="s">
        <v>51</v>
      </c>
      <c r="E63" s="12" t="s">
        <v>46</v>
      </c>
      <c r="F63" s="12" t="s">
        <v>66</v>
      </c>
      <c r="G63" s="12" t="s">
        <v>44</v>
      </c>
      <c r="H63" s="41" t="s">
        <v>72</v>
      </c>
      <c r="I63" s="13" t="s">
        <v>94</v>
      </c>
      <c r="J63" s="12" t="s">
        <v>98</v>
      </c>
      <c r="K63" s="13" t="str">
        <f>+'Ficha_IND-PCS-ES-004-0'!B17</f>
        <v>No aplica</v>
      </c>
      <c r="L63" s="13" t="str">
        <f>+'Ficha_IND-PCS-ES-004-0'!B18</f>
        <v>No aplica</v>
      </c>
      <c r="M63" s="13" t="str">
        <f>+'Ficha_IND-PCS-ES-004-0'!B19</f>
        <v>No aplica</v>
      </c>
      <c r="N63" s="13" t="str">
        <f>+'Ficha_IND-PCS-ES-004-0'!B20</f>
        <v>No aplica</v>
      </c>
      <c r="O63" s="12"/>
      <c r="P63" s="12"/>
      <c r="Q63" s="13"/>
      <c r="R63" s="12"/>
      <c r="S63" s="12"/>
      <c r="T63" s="13" t="str">
        <f>+'Ficha_IND-PCS-ES-004-0'!I39</f>
        <v>(No. de informes de Ley presentados ante los Entes de Control  / No. de informes de Ley exigidos por los Entes de Control) * 100</v>
      </c>
      <c r="U63" s="12"/>
      <c r="V63" s="12"/>
      <c r="W63" s="13"/>
      <c r="X63" s="12"/>
      <c r="Y63" s="12"/>
      <c r="Z63" s="13" t="str">
        <f>+'Ficha_IND-PCS-ES-004-0'!O39</f>
        <v>(No. de informes de Ley presentados ante los Entes de Control  / No. de informes de Ley exigidos por los Entes de Control) * 100</v>
      </c>
      <c r="AA63" s="13" t="str">
        <f>+'Ficha_IND-PCS-ES-004-0'!B25</f>
        <v>Informes de ley presentados ante los Entes de Control</v>
      </c>
      <c r="AB63" s="13" t="str">
        <f>+'Ficha_IND-PCS-ES-004-0'!B26</f>
        <v>Informes de ley exigidos por los Entes de Control</v>
      </c>
      <c r="AC63" s="13"/>
      <c r="AD63" s="13"/>
      <c r="AE63" s="13" t="str">
        <f>+'Ficha_IND-PCS-ES-004-0'!B29</f>
        <v>Porcentaje</v>
      </c>
      <c r="AF63" s="13"/>
      <c r="AG63" s="13" t="str">
        <f>+'Ficha_IND-PCS-ES-004-0'!B13</f>
        <v>Porcentaje</v>
      </c>
      <c r="AH63" s="12" t="s">
        <v>100</v>
      </c>
      <c r="AI63" s="13" t="s">
        <v>109</v>
      </c>
      <c r="AJ63" s="13" t="str">
        <f>+'Ficha_IND-PCS-ES-004-0'!B34</f>
        <v>Jefe</v>
      </c>
      <c r="AK63" s="13" t="s">
        <v>109</v>
      </c>
      <c r="AL63" s="13" t="str">
        <f>+'Ficha_IND-PCS-ES-004-0'!C34</f>
        <v>Profesional especializado</v>
      </c>
      <c r="AM63" s="13" t="str">
        <f>+'Ficha_IND-PCS-ES-004-0'!P25</f>
        <v>Soportes de entrega de Informes a los Entes de Control</v>
      </c>
      <c r="AN63" s="13" t="str">
        <f>+'Ficha_IND-PCS-ES-004-0'!P26</f>
        <v>Programación de informes a presentar en el periodo</v>
      </c>
      <c r="AO63" s="13"/>
      <c r="AP63" s="13" t="str">
        <f>+'Ficha_IND-PCS-ES-004-0'!P29</f>
        <v>Genérica</v>
      </c>
      <c r="AQ63" s="41"/>
      <c r="AR63" s="41"/>
      <c r="AS63" s="129"/>
      <c r="AT63" s="41"/>
      <c r="AU63" s="41"/>
      <c r="AV63" s="129">
        <f>+'Ficha_IND-PCS-ES-004-0'!I40</f>
        <v>0.95</v>
      </c>
      <c r="AW63" s="41"/>
      <c r="AX63" s="41"/>
      <c r="AY63" s="129"/>
      <c r="AZ63" s="41"/>
      <c r="BA63" s="41"/>
      <c r="BB63" s="129">
        <f>+'Ficha_IND-PCS-ES-004-0'!O40</f>
        <v>0.95</v>
      </c>
      <c r="BC63" s="41"/>
      <c r="BD63" s="41"/>
      <c r="BE63" s="129"/>
      <c r="BF63" s="41"/>
      <c r="BG63" s="41"/>
      <c r="BH63" s="129">
        <f>+'Ficha_IND-PCS-ES-004-0'!I41</f>
        <v>1</v>
      </c>
      <c r="BI63" s="41"/>
      <c r="BJ63" s="41"/>
      <c r="BK63" s="129"/>
      <c r="BL63" s="41"/>
      <c r="BM63" s="41"/>
      <c r="BN63" s="129">
        <f>+'Ficha_IND-PCS-ES-004-0'!O41</f>
        <v>1</v>
      </c>
      <c r="BO63" s="41"/>
      <c r="BP63" s="41"/>
      <c r="BQ63" s="129"/>
      <c r="BR63" s="41"/>
      <c r="BS63" s="41"/>
      <c r="BT63" s="129">
        <f>+'Ficha_IND-PCS-ES-004-0'!I42</f>
        <v>1</v>
      </c>
      <c r="BU63" s="41"/>
      <c r="BV63" s="41"/>
      <c r="BW63" s="129"/>
      <c r="BX63" s="41"/>
      <c r="BY63" s="41"/>
      <c r="BZ63" s="129" t="e">
        <f>+'Ficha_IND-PCS-ES-004-0'!O42</f>
        <v>#DIV/0!</v>
      </c>
      <c r="CA63" s="129">
        <f>+'Ficha_IND-PCS-ES-004-0'!B46</f>
        <v>0.95</v>
      </c>
      <c r="CB63" s="129">
        <f>+'Ficha_IND-PCS-ES-004-0'!B47</f>
        <v>1</v>
      </c>
      <c r="CC63" s="129" t="e">
        <f>+'Ficha_IND-PCS-ES-004-0'!B48</f>
        <v>#DIV/0!</v>
      </c>
      <c r="CD63" s="129" t="str">
        <f>+'Ficha_IND-PCS-ES-004-0'!B45</f>
        <v>Promedio</v>
      </c>
      <c r="CE63" s="134">
        <f>+'Ficha_IND-PCS-ES-004-0'!D51</f>
        <v>0</v>
      </c>
      <c r="CF63" s="134" t="str">
        <f>+'Ficha_IND-PCS-ES-004-0'!B51</f>
        <v>Profesional especializado</v>
      </c>
      <c r="CG63" s="134">
        <f>+'Ficha_IND-PCS-ES-004-0'!D51</f>
        <v>0</v>
      </c>
      <c r="CH63" s="134" t="str">
        <f>+'Ficha_IND-PCS-ES-004-0'!C51</f>
        <v>Jefe</v>
      </c>
      <c r="CI63" s="134">
        <f>+'Ficha_IND-PCS-ES-004-0'!E51</f>
        <v>0</v>
      </c>
      <c r="CJ63" s="41"/>
      <c r="CK63" s="12"/>
      <c r="CL63" s="12"/>
    </row>
    <row r="64" spans="1:90" x14ac:dyDescent="0.25">
      <c r="A64" s="2"/>
      <c r="B64" s="2"/>
      <c r="C64" s="2"/>
      <c r="D64" s="2"/>
      <c r="E64" s="2"/>
      <c r="F64" s="2"/>
      <c r="G64" s="2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8"/>
      <c r="AH64" s="2"/>
      <c r="AI64" s="2"/>
      <c r="AJ64" s="2"/>
      <c r="AK64" s="2"/>
      <c r="AL64" s="2"/>
      <c r="AM64" s="2"/>
      <c r="AN64" s="2"/>
      <c r="AO64" s="2"/>
      <c r="AP64" s="2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2"/>
      <c r="CC64" s="2"/>
    </row>
    <row r="65" spans="1:90" x14ac:dyDescent="0.25">
      <c r="A65" s="2"/>
      <c r="B65" s="2"/>
      <c r="C65" s="2"/>
      <c r="D65" s="2"/>
      <c r="E65" s="2"/>
      <c r="F65" s="2"/>
      <c r="G65" s="2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8"/>
      <c r="AH65" s="2"/>
      <c r="AI65" s="2"/>
      <c r="AJ65" s="2"/>
      <c r="AK65" s="2"/>
      <c r="AL65" s="2"/>
      <c r="AM65" s="2"/>
      <c r="AN65" s="2"/>
      <c r="AO65" s="2"/>
      <c r="AP65" s="2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2"/>
      <c r="CC65" s="2"/>
      <c r="CJ65" s="352"/>
      <c r="CK65" s="242" t="s">
        <v>1023</v>
      </c>
      <c r="CL65" s="243" t="s">
        <v>1024</v>
      </c>
    </row>
    <row r="66" spans="1:90" x14ac:dyDescent="0.25">
      <c r="A66" s="2"/>
      <c r="B66" s="2"/>
      <c r="C66" s="2"/>
      <c r="D66" s="2"/>
      <c r="E66" s="2"/>
      <c r="F66" s="2"/>
      <c r="G66" s="2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8"/>
      <c r="AH66" s="2"/>
      <c r="AI66" s="2"/>
      <c r="AJ66" s="2"/>
      <c r="AK66" s="2"/>
      <c r="AL66" s="2"/>
      <c r="AM66" s="2"/>
      <c r="AN66" s="2"/>
      <c r="AO66" s="2"/>
      <c r="AP66" s="2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2"/>
      <c r="CC66" s="2"/>
      <c r="CJ66" s="352"/>
      <c r="CK66" s="242" t="s">
        <v>155</v>
      </c>
      <c r="CL66" s="243" t="s">
        <v>287</v>
      </c>
    </row>
    <row r="67" spans="1:90" x14ac:dyDescent="0.25">
      <c r="A67" s="2"/>
      <c r="B67" s="2"/>
      <c r="C67" s="2"/>
      <c r="D67" s="2"/>
      <c r="E67" s="2"/>
      <c r="F67" s="2"/>
      <c r="G67" s="2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8"/>
      <c r="AH67" s="2"/>
      <c r="AI67" s="2"/>
      <c r="AJ67" s="2"/>
      <c r="AK67" s="2"/>
      <c r="AL67" s="2"/>
      <c r="AM67" s="2"/>
      <c r="AN67" s="2"/>
      <c r="AO67" s="2"/>
      <c r="AP67" s="2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2"/>
      <c r="CC67" s="2"/>
      <c r="CJ67" s="352"/>
      <c r="CK67" s="242" t="s">
        <v>156</v>
      </c>
      <c r="CL67" s="244" t="s">
        <v>286</v>
      </c>
    </row>
    <row r="68" spans="1:90" x14ac:dyDescent="0.25">
      <c r="A68" s="2"/>
      <c r="B68" s="2"/>
      <c r="C68" s="2"/>
      <c r="D68" s="2"/>
      <c r="E68" s="2"/>
      <c r="F68" s="2"/>
      <c r="G68" s="2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8"/>
      <c r="AH68" s="2"/>
      <c r="AI68" s="2"/>
      <c r="AJ68" s="2"/>
      <c r="AK68" s="2"/>
      <c r="AL68" s="2"/>
      <c r="AM68" s="2"/>
      <c r="AN68" s="2"/>
      <c r="AO68" s="2"/>
      <c r="AP68" s="2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2"/>
      <c r="CC68" s="2"/>
      <c r="CJ68" s="352"/>
      <c r="CK68" s="242" t="s">
        <v>154</v>
      </c>
      <c r="CL68" s="245">
        <v>43691</v>
      </c>
    </row>
    <row r="69" spans="1:90" x14ac:dyDescent="0.25">
      <c r="A69" s="2"/>
      <c r="B69" s="2"/>
      <c r="C69" s="2"/>
      <c r="D69" s="2"/>
      <c r="E69" s="2"/>
      <c r="F69" s="2"/>
      <c r="G69" s="2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8"/>
      <c r="AH69" s="2"/>
      <c r="AI69" s="2"/>
      <c r="AJ69" s="2"/>
      <c r="AK69" s="2"/>
      <c r="AL69" s="2"/>
      <c r="AM69" s="2"/>
      <c r="AN69" s="2"/>
      <c r="AO69" s="2"/>
      <c r="AP69" s="2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2"/>
      <c r="CC69" s="2"/>
      <c r="CJ69" s="352"/>
      <c r="CK69" s="242" t="s">
        <v>1025</v>
      </c>
      <c r="CL69" s="244" t="s">
        <v>1026</v>
      </c>
    </row>
    <row r="70" spans="1:90" x14ac:dyDescent="0.25">
      <c r="A70" s="2"/>
      <c r="B70" s="2"/>
      <c r="C70" s="2"/>
      <c r="D70" s="2"/>
      <c r="E70" s="2"/>
      <c r="F70" s="2"/>
      <c r="G70" s="2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8"/>
      <c r="AH70" s="2"/>
      <c r="AI70" s="2"/>
      <c r="AJ70" s="2"/>
      <c r="AK70" s="2"/>
      <c r="AL70" s="2"/>
      <c r="AM70" s="2"/>
      <c r="AN70" s="2"/>
      <c r="AO70" s="2"/>
      <c r="AP70" s="2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2"/>
      <c r="CC70" s="2"/>
      <c r="CJ70" s="352"/>
      <c r="CK70" s="242" t="s">
        <v>1027</v>
      </c>
      <c r="CL70" s="246">
        <v>1</v>
      </c>
    </row>
    <row r="71" spans="1:90" x14ac:dyDescent="0.25">
      <c r="A71" s="2"/>
      <c r="B71" s="2"/>
      <c r="C71" s="2"/>
      <c r="D71" s="2"/>
      <c r="E71" s="2"/>
      <c r="F71" s="2"/>
      <c r="G71" s="2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8"/>
      <c r="AH71" s="2"/>
      <c r="AI71" s="2"/>
      <c r="AJ71" s="2"/>
      <c r="AK71" s="2"/>
      <c r="AL71" s="2"/>
      <c r="AM71" s="2"/>
      <c r="AN71" s="2"/>
      <c r="AO71" s="2"/>
      <c r="AP71" s="2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2"/>
      <c r="CC71" s="2"/>
    </row>
    <row r="72" spans="1:90" x14ac:dyDescent="0.25">
      <c r="A72" s="2"/>
      <c r="B72" s="2"/>
      <c r="C72" s="2"/>
      <c r="D72" s="2"/>
      <c r="E72" s="2"/>
      <c r="F72" s="2"/>
      <c r="G72" s="2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8"/>
      <c r="AH72" s="2"/>
      <c r="AI72" s="2"/>
      <c r="AJ72" s="2"/>
      <c r="AK72" s="2"/>
      <c r="AL72" s="2"/>
      <c r="AM72" s="2"/>
      <c r="AN72" s="2"/>
      <c r="AO72" s="2"/>
      <c r="AP72" s="2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2"/>
      <c r="CC72" s="2"/>
    </row>
    <row r="73" spans="1:90" x14ac:dyDescent="0.25">
      <c r="A73" s="2"/>
      <c r="B73" s="2"/>
      <c r="C73" s="2"/>
      <c r="D73" s="2"/>
      <c r="E73" s="2"/>
      <c r="F73" s="2"/>
      <c r="G73" s="2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8"/>
      <c r="AH73" s="2"/>
      <c r="AI73" s="2"/>
      <c r="AJ73" s="2"/>
      <c r="AK73" s="2"/>
      <c r="AL73" s="2"/>
      <c r="AM73" s="2"/>
      <c r="AN73" s="2"/>
      <c r="AO73" s="2"/>
      <c r="AP73" s="2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2"/>
      <c r="CC73" s="2"/>
    </row>
    <row r="74" spans="1:90" x14ac:dyDescent="0.25">
      <c r="A74" s="2"/>
      <c r="B74" s="2"/>
      <c r="C74" s="2"/>
      <c r="D74" s="2"/>
      <c r="E74" s="2"/>
      <c r="F74" s="2"/>
      <c r="G74" s="2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8"/>
      <c r="AH74" s="2"/>
      <c r="AI74" s="2"/>
      <c r="AJ74" s="2"/>
      <c r="AK74" s="2"/>
      <c r="AL74" s="2"/>
      <c r="AM74" s="2"/>
      <c r="AN74" s="2"/>
      <c r="AO74" s="2"/>
      <c r="AP74" s="2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2"/>
      <c r="CC74" s="2"/>
    </row>
    <row r="75" spans="1:90" x14ac:dyDescent="0.2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8"/>
      <c r="AH75" s="2"/>
      <c r="AI75" s="2"/>
      <c r="AJ75" s="2"/>
      <c r="AK75" s="2"/>
      <c r="AL75" s="2"/>
      <c r="AM75" s="2"/>
      <c r="AN75" s="2"/>
      <c r="AO75" s="2"/>
      <c r="AP75" s="2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2"/>
      <c r="CC75" s="2"/>
    </row>
    <row r="76" spans="1:90" x14ac:dyDescent="0.25">
      <c r="A76" s="2"/>
      <c r="B76" s="2"/>
      <c r="C76" s="2"/>
      <c r="D76" s="2"/>
      <c r="E76" s="2"/>
      <c r="F76" s="2"/>
      <c r="G76" s="2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8"/>
      <c r="AH76" s="2"/>
      <c r="AI76" s="2"/>
      <c r="AJ76" s="2"/>
      <c r="AK76" s="2"/>
      <c r="AL76" s="2"/>
      <c r="AM76" s="2"/>
      <c r="AN76" s="2"/>
      <c r="AO76" s="2"/>
      <c r="AP76" s="2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2"/>
      <c r="CC76" s="2"/>
    </row>
    <row r="77" spans="1:90" x14ac:dyDescent="0.25">
      <c r="A77" s="2"/>
      <c r="B77" s="2"/>
      <c r="C77" s="2"/>
      <c r="D77" s="2"/>
      <c r="E77" s="2"/>
      <c r="F77" s="2"/>
      <c r="G77" s="2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8"/>
      <c r="AH77" s="2"/>
      <c r="AI77" s="2"/>
      <c r="AJ77" s="2"/>
      <c r="AK77" s="2"/>
      <c r="AL77" s="2"/>
      <c r="AM77" s="2"/>
      <c r="AN77" s="2"/>
      <c r="AO77" s="2"/>
      <c r="AP77" s="2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2"/>
      <c r="CC77" s="2"/>
    </row>
    <row r="78" spans="1:90" x14ac:dyDescent="0.25">
      <c r="A78" s="2"/>
      <c r="B78" s="2"/>
      <c r="C78" s="2"/>
      <c r="D78" s="2"/>
      <c r="E78" s="2"/>
      <c r="F78" s="2"/>
      <c r="G78" s="2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8"/>
      <c r="AH78" s="2"/>
      <c r="AI78" s="2"/>
      <c r="AJ78" s="2"/>
      <c r="AK78" s="2"/>
      <c r="AL78" s="2"/>
      <c r="AM78" s="2"/>
      <c r="AN78" s="2"/>
      <c r="AO78" s="2"/>
      <c r="AP78" s="2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2"/>
      <c r="CC78" s="2"/>
    </row>
    <row r="79" spans="1:90" x14ac:dyDescent="0.25">
      <c r="A79" s="2"/>
      <c r="B79" s="2"/>
      <c r="C79" s="2"/>
      <c r="D79" s="2"/>
      <c r="E79" s="2"/>
      <c r="F79" s="2"/>
      <c r="G79" s="2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8"/>
      <c r="AH79" s="2"/>
      <c r="AI79" s="2"/>
      <c r="AJ79" s="2"/>
      <c r="AK79" s="2"/>
      <c r="AL79" s="2"/>
      <c r="AM79" s="2"/>
      <c r="AN79" s="2"/>
      <c r="AO79" s="2"/>
      <c r="AP79" s="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2"/>
      <c r="CC79" s="2"/>
    </row>
    <row r="80" spans="1:90" x14ac:dyDescent="0.25">
      <c r="A80" s="2"/>
      <c r="B80" s="2"/>
      <c r="C80" s="2"/>
      <c r="D80" s="2"/>
      <c r="E80" s="2"/>
      <c r="F80" s="2"/>
      <c r="G80" s="2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8"/>
      <c r="AH80" s="2"/>
      <c r="AI80" s="2"/>
      <c r="AJ80" s="2"/>
      <c r="AK80" s="2"/>
      <c r="AL80" s="2"/>
      <c r="AM80" s="2"/>
      <c r="AN80" s="2"/>
      <c r="AO80" s="2"/>
      <c r="AP80" s="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2"/>
      <c r="CC80" s="2"/>
    </row>
    <row r="81" spans="1:81" x14ac:dyDescent="0.25">
      <c r="A81" s="2"/>
      <c r="B81" s="2"/>
      <c r="C81" s="2"/>
      <c r="D81" s="2"/>
      <c r="E81" s="2"/>
      <c r="F81" s="2"/>
      <c r="G81" s="2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8"/>
      <c r="AH81" s="2"/>
      <c r="AI81" s="2"/>
      <c r="AJ81" s="2"/>
      <c r="AK81" s="2"/>
      <c r="AL81" s="2"/>
      <c r="AM81" s="2"/>
      <c r="AN81" s="2"/>
      <c r="AO81" s="2"/>
      <c r="AP81" s="2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2"/>
      <c r="CC81" s="2"/>
    </row>
    <row r="82" spans="1:81" x14ac:dyDescent="0.25">
      <c r="A82" s="2"/>
      <c r="B82" s="2"/>
      <c r="C82" s="2"/>
      <c r="D82" s="2"/>
      <c r="E82" s="2"/>
      <c r="F82" s="2"/>
      <c r="G82" s="2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8"/>
      <c r="AH82" s="2"/>
      <c r="AI82" s="2"/>
      <c r="AJ82" s="2"/>
      <c r="AK82" s="2"/>
      <c r="AL82" s="2"/>
      <c r="AM82" s="2"/>
      <c r="AN82" s="2"/>
      <c r="AO82" s="2"/>
      <c r="AP82" s="2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2"/>
      <c r="CC82" s="2"/>
    </row>
    <row r="83" spans="1:81" x14ac:dyDescent="0.25">
      <c r="A83" s="2"/>
      <c r="B83" s="2"/>
      <c r="C83" s="2"/>
      <c r="D83" s="2"/>
      <c r="E83" s="2"/>
      <c r="F83" s="2"/>
      <c r="G83" s="2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8"/>
      <c r="AH83" s="2"/>
      <c r="AI83" s="2"/>
      <c r="AJ83" s="2"/>
      <c r="AK83" s="2"/>
      <c r="AL83" s="2"/>
      <c r="AM83" s="2"/>
      <c r="AN83" s="2"/>
      <c r="AO83" s="2"/>
      <c r="AP83" s="2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2"/>
      <c r="CC83" s="2"/>
    </row>
    <row r="84" spans="1:81" x14ac:dyDescent="0.25">
      <c r="A84" s="2"/>
      <c r="B84" s="2"/>
      <c r="C84" s="2"/>
      <c r="D84" s="2"/>
      <c r="E84" s="2"/>
      <c r="F84" s="2"/>
      <c r="G84" s="2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8"/>
      <c r="AH84" s="2"/>
      <c r="AI84" s="2"/>
      <c r="AJ84" s="2"/>
      <c r="AK84" s="2"/>
      <c r="AL84" s="2"/>
      <c r="AM84" s="2"/>
      <c r="AN84" s="2"/>
      <c r="AO84" s="2"/>
      <c r="AP84" s="2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2"/>
      <c r="CC84" s="2"/>
    </row>
    <row r="85" spans="1:81" x14ac:dyDescent="0.25">
      <c r="A85" s="2"/>
      <c r="B85" s="2"/>
      <c r="C85" s="2"/>
      <c r="D85" s="2"/>
      <c r="E85" s="2"/>
      <c r="F85" s="2"/>
      <c r="G85" s="2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8"/>
      <c r="AH85" s="2"/>
      <c r="AI85" s="2"/>
      <c r="AJ85" s="2"/>
      <c r="AK85" s="2"/>
      <c r="AL85" s="2"/>
      <c r="AM85" s="2"/>
      <c r="AN85" s="2"/>
      <c r="AO85" s="2"/>
      <c r="AP85" s="2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2"/>
      <c r="CC85" s="2"/>
    </row>
    <row r="86" spans="1:81" x14ac:dyDescent="0.25">
      <c r="A86" s="2"/>
      <c r="B86" s="2"/>
      <c r="C86" s="2"/>
      <c r="D86" s="2"/>
      <c r="E86" s="2"/>
      <c r="F86" s="2"/>
      <c r="G86" s="2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8"/>
      <c r="AH86" s="2"/>
      <c r="AI86" s="2"/>
      <c r="AJ86" s="2"/>
      <c r="AK86" s="2"/>
      <c r="AL86" s="2"/>
      <c r="AM86" s="2"/>
      <c r="AN86" s="2"/>
      <c r="AO86" s="2"/>
      <c r="AP86" s="2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2"/>
      <c r="CC86" s="2"/>
    </row>
    <row r="87" spans="1:81" x14ac:dyDescent="0.25">
      <c r="A87" s="2"/>
      <c r="B87" s="2"/>
      <c r="C87" s="2"/>
      <c r="D87" s="2"/>
      <c r="E87" s="2"/>
      <c r="F87" s="2"/>
      <c r="G87" s="2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8"/>
      <c r="AH87" s="2"/>
      <c r="AI87" s="2"/>
      <c r="AJ87" s="2"/>
      <c r="AK87" s="2"/>
      <c r="AL87" s="2"/>
      <c r="AM87" s="2"/>
      <c r="AN87" s="2"/>
      <c r="AO87" s="2"/>
      <c r="AP87" s="2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2"/>
      <c r="CC87" s="2"/>
    </row>
    <row r="88" spans="1:81" x14ac:dyDescent="0.25">
      <c r="A88" s="2"/>
      <c r="B88" s="2"/>
      <c r="C88" s="2"/>
      <c r="D88" s="2"/>
      <c r="E88" s="2"/>
      <c r="F88" s="2"/>
      <c r="G88" s="2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8"/>
      <c r="AH88" s="2"/>
      <c r="AI88" s="2"/>
      <c r="AJ88" s="2"/>
      <c r="AK88" s="2"/>
      <c r="AL88" s="2"/>
      <c r="AM88" s="2"/>
      <c r="AN88" s="2"/>
      <c r="AO88" s="2"/>
      <c r="AP88" s="2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2"/>
      <c r="CC88" s="2"/>
    </row>
    <row r="89" spans="1:81" x14ac:dyDescent="0.25">
      <c r="A89" s="2"/>
      <c r="B89" s="2"/>
      <c r="C89" s="2"/>
      <c r="D89" s="2"/>
      <c r="E89" s="2"/>
      <c r="F89" s="2"/>
      <c r="G89" s="2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8"/>
      <c r="AH89" s="2"/>
      <c r="AI89" s="2"/>
      <c r="AJ89" s="2"/>
      <c r="AK89" s="2"/>
      <c r="AL89" s="2"/>
      <c r="AM89" s="2"/>
      <c r="AN89" s="2"/>
      <c r="AO89" s="2"/>
      <c r="AP89" s="2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2"/>
      <c r="CC89" s="2"/>
    </row>
    <row r="90" spans="1:81" x14ac:dyDescent="0.25">
      <c r="A90" s="2"/>
      <c r="B90" s="2"/>
      <c r="C90" s="2"/>
      <c r="D90" s="2"/>
      <c r="E90" s="2"/>
      <c r="F90" s="2"/>
      <c r="G90" s="2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8"/>
      <c r="AH90" s="2"/>
      <c r="AI90" s="2"/>
      <c r="AJ90" s="2"/>
      <c r="AK90" s="2"/>
      <c r="AL90" s="2"/>
      <c r="AM90" s="2"/>
      <c r="AN90" s="2"/>
      <c r="AO90" s="2"/>
      <c r="AP90" s="2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2"/>
      <c r="CC90" s="2"/>
    </row>
    <row r="91" spans="1:81" x14ac:dyDescent="0.25">
      <c r="A91" s="2"/>
      <c r="B91" s="2"/>
      <c r="C91" s="2"/>
      <c r="D91" s="2"/>
      <c r="E91" s="2"/>
      <c r="F91" s="2"/>
      <c r="G91" s="2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8"/>
      <c r="AH91" s="2"/>
      <c r="AI91" s="2"/>
      <c r="AJ91" s="2"/>
      <c r="AK91" s="2"/>
      <c r="AL91" s="2"/>
      <c r="AM91" s="2"/>
      <c r="AN91" s="2"/>
      <c r="AO91" s="2"/>
      <c r="AP91" s="2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2"/>
      <c r="CC91" s="2"/>
    </row>
    <row r="92" spans="1:81" x14ac:dyDescent="0.25">
      <c r="A92" s="2"/>
      <c r="B92" s="2"/>
      <c r="C92" s="2"/>
      <c r="D92" s="2"/>
      <c r="E92" s="2"/>
      <c r="F92" s="2"/>
      <c r="G92" s="2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8"/>
      <c r="AH92" s="2"/>
      <c r="AI92" s="2"/>
      <c r="AJ92" s="2"/>
      <c r="AK92" s="2"/>
      <c r="AL92" s="2"/>
      <c r="AM92" s="2"/>
      <c r="AN92" s="2"/>
      <c r="AO92" s="2"/>
      <c r="AP92" s="2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2"/>
      <c r="CC92" s="2"/>
    </row>
    <row r="93" spans="1:81" x14ac:dyDescent="0.25">
      <c r="A93" s="2"/>
      <c r="B93" s="2"/>
      <c r="C93" s="2"/>
      <c r="D93" s="2"/>
      <c r="E93" s="2"/>
      <c r="F93" s="2"/>
      <c r="G93" s="2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8"/>
      <c r="AH93" s="2"/>
      <c r="AI93" s="2"/>
      <c r="AJ93" s="2"/>
      <c r="AK93" s="2"/>
      <c r="AL93" s="2"/>
      <c r="AM93" s="2"/>
      <c r="AN93" s="2"/>
      <c r="AO93" s="2"/>
      <c r="AP93" s="2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2"/>
      <c r="CC93" s="2"/>
    </row>
    <row r="94" spans="1:81" x14ac:dyDescent="0.25">
      <c r="A94" s="2"/>
      <c r="B94" s="2"/>
      <c r="C94" s="2"/>
      <c r="D94" s="2"/>
      <c r="E94" s="2"/>
      <c r="F94" s="2"/>
      <c r="G94" s="2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8"/>
      <c r="AH94" s="2"/>
      <c r="AI94" s="2"/>
      <c r="AJ94" s="2"/>
      <c r="AK94" s="2"/>
      <c r="AL94" s="2"/>
      <c r="AM94" s="2"/>
      <c r="AN94" s="2"/>
      <c r="AO94" s="2"/>
      <c r="AP94" s="2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2"/>
      <c r="CC94" s="2"/>
    </row>
    <row r="95" spans="1:81" x14ac:dyDescent="0.25">
      <c r="A95" s="2"/>
      <c r="B95" s="2"/>
      <c r="C95" s="2"/>
      <c r="D95" s="2"/>
      <c r="E95" s="2"/>
      <c r="F95" s="2"/>
      <c r="G95" s="2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8"/>
      <c r="AH95" s="2"/>
      <c r="AI95" s="2"/>
      <c r="AJ95" s="2"/>
      <c r="AK95" s="2"/>
      <c r="AL95" s="2"/>
      <c r="AM95" s="2"/>
      <c r="AN95" s="2"/>
      <c r="AO95" s="2"/>
      <c r="AP95" s="2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2"/>
      <c r="CC95" s="2"/>
    </row>
    <row r="96" spans="1:81" x14ac:dyDescent="0.25">
      <c r="A96" s="2"/>
      <c r="B96" s="2"/>
      <c r="C96" s="2"/>
      <c r="D96" s="2"/>
      <c r="E96" s="2"/>
      <c r="F96" s="2"/>
      <c r="G96" s="2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8"/>
      <c r="AH96" s="2"/>
      <c r="AI96" s="2"/>
      <c r="AJ96" s="2"/>
      <c r="AK96" s="2"/>
      <c r="AL96" s="2"/>
      <c r="AM96" s="2"/>
      <c r="AN96" s="2"/>
      <c r="AO96" s="2"/>
      <c r="AP96" s="2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2"/>
      <c r="CC96" s="2"/>
    </row>
    <row r="97" spans="1:81" x14ac:dyDescent="0.25">
      <c r="A97" s="2"/>
      <c r="B97" s="2"/>
      <c r="C97" s="2"/>
      <c r="D97" s="2"/>
      <c r="E97" s="2"/>
      <c r="F97" s="2"/>
      <c r="G97" s="2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8"/>
      <c r="AH97" s="2"/>
      <c r="AI97" s="2"/>
      <c r="AJ97" s="2"/>
      <c r="AK97" s="2"/>
      <c r="AL97" s="2"/>
      <c r="AM97" s="2"/>
      <c r="AN97" s="2"/>
      <c r="AO97" s="2"/>
      <c r="AP97" s="2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2"/>
      <c r="CC97" s="2"/>
    </row>
    <row r="98" spans="1:81" x14ac:dyDescent="0.25">
      <c r="A98" s="2"/>
      <c r="B98" s="2"/>
      <c r="C98" s="2"/>
      <c r="D98" s="2"/>
      <c r="E98" s="2"/>
      <c r="F98" s="2"/>
      <c r="G98" s="2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8"/>
      <c r="AH98" s="2"/>
      <c r="AI98" s="2"/>
      <c r="AJ98" s="2"/>
      <c r="AK98" s="2"/>
      <c r="AL98" s="2"/>
      <c r="AM98" s="2"/>
      <c r="AN98" s="2"/>
      <c r="AO98" s="2"/>
      <c r="AP98" s="2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2"/>
      <c r="CC98" s="2"/>
    </row>
    <row r="99" spans="1:81" x14ac:dyDescent="0.25">
      <c r="A99" s="2"/>
      <c r="B99" s="2"/>
      <c r="C99" s="2"/>
      <c r="D99" s="2"/>
      <c r="E99" s="2"/>
      <c r="F99" s="2"/>
      <c r="G99" s="2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8"/>
      <c r="AH99" s="2"/>
      <c r="AI99" s="2"/>
      <c r="AJ99" s="2"/>
      <c r="AK99" s="2"/>
      <c r="AL99" s="2"/>
      <c r="AM99" s="2"/>
      <c r="AN99" s="2"/>
      <c r="AO99" s="2"/>
      <c r="AP99" s="2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2"/>
      <c r="CC99" s="2"/>
    </row>
    <row r="100" spans="1:81" x14ac:dyDescent="0.25">
      <c r="A100" s="2"/>
      <c r="B100" s="2"/>
      <c r="C100" s="2"/>
      <c r="D100" s="2"/>
      <c r="E100" s="2"/>
      <c r="F100" s="2"/>
      <c r="G100" s="2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8"/>
      <c r="AH100" s="2"/>
      <c r="AI100" s="2"/>
      <c r="AJ100" s="2"/>
      <c r="AK100" s="2"/>
      <c r="AL100" s="2"/>
      <c r="AM100" s="2"/>
      <c r="AN100" s="2"/>
      <c r="AO100" s="2"/>
      <c r="AP100" s="2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2"/>
      <c r="CC100" s="2"/>
    </row>
    <row r="101" spans="1:81" x14ac:dyDescent="0.25">
      <c r="A101" s="2"/>
      <c r="B101" s="2"/>
      <c r="C101" s="2"/>
      <c r="D101" s="2"/>
      <c r="E101" s="2"/>
      <c r="F101" s="2"/>
      <c r="G101" s="2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8"/>
      <c r="AH101" s="2"/>
      <c r="AI101" s="2"/>
      <c r="AJ101" s="2"/>
      <c r="AK101" s="2"/>
      <c r="AL101" s="2"/>
      <c r="AM101" s="2"/>
      <c r="AN101" s="2"/>
      <c r="AO101" s="2"/>
      <c r="AP101" s="2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2"/>
      <c r="CC101" s="2"/>
    </row>
    <row r="102" spans="1:81" x14ac:dyDescent="0.25">
      <c r="A102" s="2"/>
      <c r="B102" s="2"/>
      <c r="C102" s="2"/>
      <c r="D102" s="2"/>
      <c r="E102" s="2"/>
      <c r="F102" s="2"/>
      <c r="G102" s="2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8"/>
      <c r="AH102" s="2"/>
      <c r="AI102" s="2"/>
      <c r="AJ102" s="2"/>
      <c r="AK102" s="2"/>
      <c r="AL102" s="2"/>
      <c r="AM102" s="2"/>
      <c r="AN102" s="2"/>
      <c r="AO102" s="2"/>
      <c r="AP102" s="2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2"/>
      <c r="CC102" s="2"/>
    </row>
    <row r="103" spans="1:81" x14ac:dyDescent="0.25">
      <c r="A103" s="2"/>
      <c r="B103" s="2"/>
      <c r="C103" s="2"/>
      <c r="D103" s="2"/>
      <c r="E103" s="2"/>
      <c r="F103" s="2"/>
      <c r="G103" s="2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8"/>
      <c r="AH103" s="2"/>
      <c r="AI103" s="2"/>
      <c r="AJ103" s="2"/>
      <c r="AK103" s="2"/>
      <c r="AL103" s="2"/>
      <c r="AM103" s="2"/>
      <c r="AN103" s="2"/>
      <c r="AO103" s="2"/>
      <c r="AP103" s="2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2"/>
      <c r="CC103" s="2"/>
    </row>
    <row r="104" spans="1:81" x14ac:dyDescent="0.25">
      <c r="A104" s="2"/>
      <c r="B104" s="2"/>
      <c r="C104" s="2"/>
      <c r="D104" s="2"/>
      <c r="E104" s="2"/>
      <c r="F104" s="2"/>
      <c r="G104" s="2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8"/>
      <c r="AH104" s="2"/>
      <c r="AI104" s="2"/>
      <c r="AJ104" s="2"/>
      <c r="AK104" s="2"/>
      <c r="AL104" s="2"/>
      <c r="AM104" s="2"/>
      <c r="AN104" s="2"/>
      <c r="AO104" s="2"/>
      <c r="AP104" s="2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2"/>
      <c r="CC104" s="2"/>
    </row>
    <row r="105" spans="1:81" x14ac:dyDescent="0.25">
      <c r="A105" s="2"/>
      <c r="B105" s="2"/>
      <c r="C105" s="2"/>
      <c r="D105" s="2"/>
      <c r="E105" s="2"/>
      <c r="F105" s="2"/>
      <c r="G105" s="2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8"/>
      <c r="AH105" s="2"/>
      <c r="AI105" s="2"/>
      <c r="AJ105" s="2"/>
      <c r="AK105" s="2"/>
      <c r="AL105" s="2"/>
      <c r="AM105" s="2"/>
      <c r="AN105" s="2"/>
      <c r="AO105" s="2"/>
      <c r="AP105" s="2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2"/>
      <c r="CC105" s="2"/>
    </row>
    <row r="106" spans="1:81" x14ac:dyDescent="0.25">
      <c r="A106" s="2"/>
      <c r="B106" s="2"/>
      <c r="C106" s="2"/>
      <c r="D106" s="2"/>
      <c r="E106" s="2"/>
      <c r="F106" s="2"/>
      <c r="G106" s="2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8"/>
      <c r="AH106" s="2"/>
      <c r="AI106" s="2"/>
      <c r="AJ106" s="2"/>
      <c r="AK106" s="2"/>
      <c r="AL106" s="2"/>
      <c r="AM106" s="2"/>
      <c r="AN106" s="2"/>
      <c r="AO106" s="2"/>
      <c r="AP106" s="2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2"/>
      <c r="CC106" s="2"/>
    </row>
    <row r="107" spans="1:81" x14ac:dyDescent="0.25">
      <c r="A107" s="2"/>
      <c r="B107" s="2"/>
      <c r="C107" s="2"/>
      <c r="D107" s="2"/>
      <c r="E107" s="2"/>
      <c r="F107" s="2"/>
      <c r="G107" s="2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8"/>
      <c r="AH107" s="2"/>
      <c r="AI107" s="2"/>
      <c r="AJ107" s="2"/>
      <c r="AK107" s="2"/>
      <c r="AL107" s="2"/>
      <c r="AM107" s="2"/>
      <c r="AN107" s="2"/>
      <c r="AO107" s="2"/>
      <c r="AP107" s="2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2"/>
      <c r="CC107" s="2"/>
    </row>
    <row r="108" spans="1:81" x14ac:dyDescent="0.25">
      <c r="A108" s="2"/>
      <c r="B108" s="2"/>
      <c r="C108" s="2"/>
      <c r="D108" s="2"/>
      <c r="E108" s="2"/>
      <c r="F108" s="2"/>
      <c r="G108" s="2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8"/>
      <c r="AH108" s="2"/>
      <c r="AI108" s="2"/>
      <c r="AJ108" s="2"/>
      <c r="AK108" s="2"/>
      <c r="AL108" s="2"/>
      <c r="AM108" s="2"/>
      <c r="AN108" s="2"/>
      <c r="AO108" s="2"/>
      <c r="AP108" s="2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2"/>
      <c r="CC108" s="2"/>
    </row>
    <row r="109" spans="1:81" x14ac:dyDescent="0.25">
      <c r="A109" s="2"/>
      <c r="B109" s="2"/>
      <c r="C109" s="2"/>
      <c r="D109" s="2"/>
      <c r="E109" s="2"/>
      <c r="F109" s="2"/>
      <c r="G109" s="2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8"/>
      <c r="AH109" s="2"/>
      <c r="AI109" s="2"/>
      <c r="AJ109" s="2"/>
      <c r="AK109" s="2"/>
      <c r="AL109" s="2"/>
      <c r="AM109" s="2"/>
      <c r="AN109" s="2"/>
      <c r="AO109" s="2"/>
      <c r="AP109" s="2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2"/>
      <c r="CC109" s="2"/>
    </row>
    <row r="110" spans="1:81" x14ac:dyDescent="0.25">
      <c r="A110" s="2"/>
      <c r="B110" s="2"/>
      <c r="C110" s="2"/>
      <c r="D110" s="2"/>
      <c r="E110" s="2"/>
      <c r="F110" s="2"/>
      <c r="G110" s="2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8"/>
      <c r="AH110" s="2"/>
      <c r="AI110" s="2"/>
      <c r="AJ110" s="2"/>
      <c r="AK110" s="2"/>
      <c r="AL110" s="2"/>
      <c r="AM110" s="2"/>
      <c r="AN110" s="2"/>
      <c r="AO110" s="2"/>
      <c r="AP110" s="2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2"/>
      <c r="CC110" s="2"/>
    </row>
    <row r="111" spans="1:81" x14ac:dyDescent="0.25">
      <c r="A111" s="2"/>
      <c r="B111" s="2"/>
      <c r="C111" s="2"/>
      <c r="D111" s="2"/>
      <c r="E111" s="2"/>
      <c r="F111" s="2"/>
      <c r="G111" s="2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8"/>
      <c r="AH111" s="2"/>
      <c r="AI111" s="2"/>
      <c r="AJ111" s="2"/>
      <c r="AK111" s="2"/>
      <c r="AL111" s="2"/>
      <c r="AM111" s="2"/>
      <c r="AN111" s="2"/>
      <c r="AO111" s="2"/>
      <c r="AP111" s="2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2"/>
      <c r="CC111" s="2"/>
    </row>
  </sheetData>
  <autoFilter ref="A8:CL63"/>
  <mergeCells count="9">
    <mergeCell ref="CJ65:CJ70"/>
    <mergeCell ref="CJ7:CL7"/>
    <mergeCell ref="C1:C4"/>
    <mergeCell ref="CE7:CI7"/>
    <mergeCell ref="AQ7:BZ7"/>
    <mergeCell ref="CA7:CD7"/>
    <mergeCell ref="U7:AG7"/>
    <mergeCell ref="AH7:AP7"/>
    <mergeCell ref="A7:N7"/>
  </mergeCells>
  <dataValidations count="10">
    <dataValidation type="list" allowBlank="1" showInputMessage="1" showErrorMessage="1" sqref="D9:D63">
      <formula1>Indicador_tipo</formula1>
    </dataValidation>
    <dataValidation type="list" allowBlank="1" showInputMessage="1" showErrorMessage="1" sqref="E9:E63">
      <formula1>Indicador_tipo_SIRECI</formula1>
    </dataValidation>
    <dataValidation type="list" allowBlank="1" showInputMessage="1" showErrorMessage="1" sqref="F9:F63">
      <formula1>Indicador_atributo</formula1>
    </dataValidation>
    <dataValidation type="list" allowBlank="1" showInputMessage="1" showErrorMessage="1" sqref="G9:G63">
      <formula1>lista_si_no</formula1>
    </dataValidation>
    <dataValidation type="list" allowBlank="1" showInputMessage="1" showErrorMessage="1" sqref="H9:H63">
      <formula1>Tendencia</formula1>
    </dataValidation>
    <dataValidation type="list" allowBlank="1" showInputMessage="1" showErrorMessage="1" sqref="I9:I63">
      <formula1>Procesos</formula1>
    </dataValidation>
    <dataValidation type="list" allowBlank="1" showInputMessage="1" showErrorMessage="1" sqref="J9:J63">
      <formula1>Proceso_tipo</formula1>
    </dataValidation>
    <dataValidation type="list" allowBlank="1" showInputMessage="1" showErrorMessage="1" sqref="AH9:AH63">
      <formula1>Frecuencia</formula1>
    </dataValidation>
    <dataValidation type="list" allowBlank="1" showInputMessage="1" showErrorMessage="1" sqref="AI9:AI63 AK9:AK63">
      <formula1>Responsable</formula1>
    </dataValidation>
    <dataValidation type="list" allowBlank="1" showInputMessage="1" showErrorMessage="1" sqref="B6">
      <formula1>Vigencia</formula1>
    </dataValidation>
  </dataValidations>
  <hyperlinks>
    <hyperlink ref="E1" location="ÍNDICE!A1" display="I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2"/>
  <sheetViews>
    <sheetView zoomScale="70" zoomScaleNormal="70" workbookViewId="0">
      <selection activeCell="I25" sqref="I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521</v>
      </c>
      <c r="C6" s="20"/>
    </row>
    <row r="7" spans="1:5" ht="28.5" x14ac:dyDescent="0.2">
      <c r="A7" s="15" t="s">
        <v>118</v>
      </c>
      <c r="B7" s="85" t="s">
        <v>520</v>
      </c>
      <c r="C7" s="20"/>
    </row>
    <row r="8" spans="1:5" ht="46.5" customHeight="1" x14ac:dyDescent="0.2">
      <c r="A8" s="15" t="s">
        <v>119</v>
      </c>
      <c r="B8" s="85" t="s">
        <v>522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494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524</v>
      </c>
      <c r="C25" s="72" t="s">
        <v>526</v>
      </c>
      <c r="D25" s="52"/>
      <c r="E25" s="89"/>
      <c r="F25" s="93">
        <v>4</v>
      </c>
      <c r="G25" s="90"/>
      <c r="H25" s="89"/>
      <c r="I25" s="93"/>
      <c r="J25" s="106"/>
      <c r="K25" s="89"/>
      <c r="L25" s="93"/>
      <c r="M25" s="90"/>
      <c r="N25" s="89"/>
      <c r="O25" s="93"/>
      <c r="P25" s="86" t="s">
        <v>528</v>
      </c>
    </row>
    <row r="26" spans="1:16" ht="75.75" customHeight="1" thickBot="1" x14ac:dyDescent="0.25">
      <c r="A26" s="65" t="s">
        <v>131</v>
      </c>
      <c r="B26" s="105" t="s">
        <v>525</v>
      </c>
      <c r="C26" s="72" t="s">
        <v>527</v>
      </c>
      <c r="D26" s="52"/>
      <c r="E26" s="89"/>
      <c r="F26" s="99">
        <v>4</v>
      </c>
      <c r="G26" s="90"/>
      <c r="H26" s="89"/>
      <c r="I26" s="94"/>
      <c r="J26" s="106"/>
      <c r="K26" s="89"/>
      <c r="L26" s="99"/>
      <c r="M26" s="90"/>
      <c r="N26" s="89"/>
      <c r="O26" s="94"/>
      <c r="P26" s="86" t="s">
        <v>528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502</v>
      </c>
      <c r="C34" s="85" t="s">
        <v>277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42.75" x14ac:dyDescent="0.2">
      <c r="C39" s="83" t="s">
        <v>129</v>
      </c>
      <c r="D39" s="14"/>
      <c r="E39" s="14"/>
      <c r="F39" s="85" t="s">
        <v>523</v>
      </c>
      <c r="G39" s="14"/>
      <c r="H39" s="14"/>
      <c r="I39" s="85" t="s">
        <v>523</v>
      </c>
      <c r="J39" s="14"/>
      <c r="K39" s="14"/>
      <c r="L39" s="85" t="s">
        <v>523</v>
      </c>
      <c r="M39" s="14"/>
      <c r="N39" s="14"/>
      <c r="O39" s="85" t="s">
        <v>523</v>
      </c>
    </row>
    <row r="40" spans="1:15" x14ac:dyDescent="0.2">
      <c r="C40" s="83" t="s">
        <v>139</v>
      </c>
      <c r="D40" s="14"/>
      <c r="E40" s="14"/>
      <c r="F40" s="88">
        <v>0.8</v>
      </c>
      <c r="G40" s="101"/>
      <c r="H40" s="101"/>
      <c r="I40" s="88">
        <v>0.8</v>
      </c>
      <c r="J40" s="101"/>
      <c r="K40" s="101"/>
      <c r="L40" s="88">
        <v>0.8</v>
      </c>
      <c r="M40" s="101"/>
      <c r="N40" s="101"/>
      <c r="O40" s="88">
        <v>0.8</v>
      </c>
    </row>
    <row r="41" spans="1:15" x14ac:dyDescent="0.2">
      <c r="C41" s="83" t="s">
        <v>128</v>
      </c>
      <c r="D41" s="14"/>
      <c r="E41" s="14"/>
      <c r="F41" s="88">
        <v>1</v>
      </c>
      <c r="G41" s="101"/>
      <c r="H41" s="101"/>
      <c r="I41" s="88">
        <v>1</v>
      </c>
      <c r="J41" s="101"/>
      <c r="K41" s="101"/>
      <c r="L41" s="88">
        <v>1</v>
      </c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97">
        <f>+(F25/F26)*F29%</f>
        <v>1</v>
      </c>
      <c r="G42" s="14"/>
      <c r="H42" s="14"/>
      <c r="I42" s="97" t="e">
        <f>+(I25/I26)*I29%</f>
        <v>#DIV/0!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3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3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3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</sheetData>
  <mergeCells count="3">
    <mergeCell ref="C1:C4"/>
    <mergeCell ref="D22:O22"/>
    <mergeCell ref="D36:O36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70" zoomScaleNormal="70" workbookViewId="0">
      <selection activeCell="I25" sqref="I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529</v>
      </c>
      <c r="C6" s="20"/>
    </row>
    <row r="7" spans="1:5" ht="42.75" x14ac:dyDescent="0.2">
      <c r="A7" s="15" t="s">
        <v>118</v>
      </c>
      <c r="B7" s="85" t="s">
        <v>530</v>
      </c>
      <c r="C7" s="20"/>
    </row>
    <row r="8" spans="1:5" ht="46.5" customHeight="1" x14ac:dyDescent="0.2">
      <c r="A8" s="15" t="s">
        <v>119</v>
      </c>
      <c r="B8" s="85" t="s">
        <v>531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532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534</v>
      </c>
      <c r="C25" s="72" t="s">
        <v>536</v>
      </c>
      <c r="D25" s="52"/>
      <c r="E25" s="89"/>
      <c r="F25" s="284">
        <v>6</v>
      </c>
      <c r="G25" s="90"/>
      <c r="H25" s="89"/>
      <c r="I25" s="279"/>
      <c r="J25" s="106"/>
      <c r="K25" s="89"/>
      <c r="L25" s="315"/>
      <c r="M25" s="90"/>
      <c r="N25" s="89"/>
      <c r="O25" s="93"/>
      <c r="P25" s="86"/>
    </row>
    <row r="26" spans="1:16" ht="75.75" customHeight="1" thickBot="1" x14ac:dyDescent="0.25">
      <c r="A26" s="65" t="s">
        <v>131</v>
      </c>
      <c r="B26" s="72" t="s">
        <v>535</v>
      </c>
      <c r="C26" s="72" t="s">
        <v>537</v>
      </c>
      <c r="D26" s="52"/>
      <c r="E26" s="89"/>
      <c r="F26" s="287">
        <v>7</v>
      </c>
      <c r="G26" s="90"/>
      <c r="H26" s="89"/>
      <c r="I26" s="278"/>
      <c r="J26" s="106"/>
      <c r="K26" s="89"/>
      <c r="L26" s="316"/>
      <c r="M26" s="90"/>
      <c r="N26" s="89"/>
      <c r="O26" s="94"/>
      <c r="P26" s="86" t="s">
        <v>538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 t="s">
        <v>533</v>
      </c>
      <c r="G39" s="14"/>
      <c r="H39" s="14"/>
      <c r="I39" s="85" t="s">
        <v>533</v>
      </c>
      <c r="J39" s="14"/>
      <c r="K39" s="14"/>
      <c r="L39" s="85" t="s">
        <v>533</v>
      </c>
      <c r="M39" s="14"/>
      <c r="N39" s="14"/>
      <c r="O39" s="85" t="s">
        <v>533</v>
      </c>
    </row>
    <row r="40" spans="1:15" x14ac:dyDescent="0.2">
      <c r="C40" s="83" t="s">
        <v>139</v>
      </c>
      <c r="D40" s="14"/>
      <c r="E40" s="14"/>
      <c r="F40" s="88">
        <v>0.68</v>
      </c>
      <c r="G40" s="101"/>
      <c r="H40" s="101"/>
      <c r="I40" s="88">
        <v>0.68</v>
      </c>
      <c r="J40" s="101"/>
      <c r="K40" s="101"/>
      <c r="L40" s="88">
        <v>0.68</v>
      </c>
      <c r="M40" s="101"/>
      <c r="N40" s="101"/>
      <c r="O40" s="88">
        <v>0.68</v>
      </c>
    </row>
    <row r="41" spans="1:15" x14ac:dyDescent="0.2">
      <c r="C41" s="83" t="s">
        <v>128</v>
      </c>
      <c r="D41" s="14"/>
      <c r="E41" s="14"/>
      <c r="F41" s="88">
        <v>1</v>
      </c>
      <c r="G41" s="101"/>
      <c r="H41" s="101"/>
      <c r="I41" s="88">
        <v>1</v>
      </c>
      <c r="J41" s="101"/>
      <c r="K41" s="101"/>
      <c r="L41" s="88">
        <v>1</v>
      </c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281">
        <f>+(F25/F26)*F29%</f>
        <v>0.8571428571428571</v>
      </c>
      <c r="G42" s="14"/>
      <c r="H42" s="14"/>
      <c r="I42" s="97" t="e">
        <f>+(I25/I26)*I29%</f>
        <v>#DIV/0!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0.68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topLeftCell="A22"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540</v>
      </c>
      <c r="C6" s="20"/>
    </row>
    <row r="7" spans="1:5" ht="63" customHeight="1" x14ac:dyDescent="0.2">
      <c r="A7" s="15" t="s">
        <v>118</v>
      </c>
      <c r="B7" s="85" t="s">
        <v>541</v>
      </c>
      <c r="C7" s="20"/>
    </row>
    <row r="8" spans="1:5" ht="46.5" customHeight="1" x14ac:dyDescent="0.2">
      <c r="A8" s="15" t="s">
        <v>119</v>
      </c>
      <c r="B8" s="85" t="s">
        <v>542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532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544</v>
      </c>
      <c r="C25" s="72" t="s">
        <v>545</v>
      </c>
      <c r="D25" s="52"/>
      <c r="E25" s="89"/>
      <c r="F25" s="93">
        <v>3</v>
      </c>
      <c r="G25" s="90"/>
      <c r="H25" s="89"/>
      <c r="I25" s="189"/>
      <c r="J25" s="106"/>
      <c r="K25" s="89"/>
      <c r="L25" s="189"/>
      <c r="M25" s="90"/>
      <c r="N25" s="89"/>
      <c r="O25" s="93"/>
      <c r="P25" s="86"/>
    </row>
    <row r="26" spans="1:16" ht="75.75" customHeight="1" thickBot="1" x14ac:dyDescent="0.25">
      <c r="A26" s="65" t="s">
        <v>131</v>
      </c>
      <c r="B26" s="72" t="s">
        <v>316</v>
      </c>
      <c r="C26" s="72" t="s">
        <v>546</v>
      </c>
      <c r="D26" s="52"/>
      <c r="E26" s="89"/>
      <c r="F26" s="99">
        <v>3</v>
      </c>
      <c r="G26" s="90"/>
      <c r="H26" s="89"/>
      <c r="I26" s="190"/>
      <c r="J26" s="106"/>
      <c r="K26" s="89"/>
      <c r="L26" s="191"/>
      <c r="M26" s="90"/>
      <c r="N26" s="89"/>
      <c r="O26" s="94"/>
      <c r="P26" s="86" t="s">
        <v>538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 t="s">
        <v>543</v>
      </c>
      <c r="G39" s="14"/>
      <c r="H39" s="14"/>
      <c r="I39" s="85" t="s">
        <v>543</v>
      </c>
      <c r="J39" s="14"/>
      <c r="K39" s="14"/>
      <c r="L39" s="85" t="s">
        <v>543</v>
      </c>
      <c r="M39" s="14"/>
      <c r="N39" s="14"/>
      <c r="O39" s="85" t="s">
        <v>543</v>
      </c>
    </row>
    <row r="40" spans="1:15" x14ac:dyDescent="0.2">
      <c r="C40" s="83" t="s">
        <v>139</v>
      </c>
      <c r="D40" s="14"/>
      <c r="E40" s="14"/>
      <c r="F40" s="88">
        <v>0.68</v>
      </c>
      <c r="G40" s="101"/>
      <c r="H40" s="101"/>
      <c r="I40" s="88">
        <v>0.68</v>
      </c>
      <c r="J40" s="101"/>
      <c r="K40" s="101"/>
      <c r="L40" s="88">
        <v>0.68</v>
      </c>
      <c r="M40" s="101"/>
      <c r="N40" s="101"/>
      <c r="O40" s="88">
        <v>0.68</v>
      </c>
    </row>
    <row r="41" spans="1:15" x14ac:dyDescent="0.2">
      <c r="C41" s="83" t="s">
        <v>128</v>
      </c>
      <c r="D41" s="14"/>
      <c r="E41" s="14"/>
      <c r="F41" s="88">
        <v>1</v>
      </c>
      <c r="G41" s="101"/>
      <c r="H41" s="101"/>
      <c r="I41" s="88">
        <v>1</v>
      </c>
      <c r="J41" s="101"/>
      <c r="K41" s="101"/>
      <c r="L41" s="88">
        <v>1</v>
      </c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97">
        <f>+(F25/F26)*F29%</f>
        <v>1</v>
      </c>
      <c r="G42" s="14"/>
      <c r="H42" s="14"/>
      <c r="I42" s="97" t="e">
        <f>+(I25/I26)*I29%</f>
        <v>#DIV/0!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0.68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940</v>
      </c>
      <c r="C6" s="20"/>
    </row>
    <row r="7" spans="1:5" ht="63" customHeight="1" x14ac:dyDescent="0.2">
      <c r="A7" s="15" t="s">
        <v>118</v>
      </c>
      <c r="B7" s="85" t="s">
        <v>541</v>
      </c>
      <c r="C7" s="20"/>
    </row>
    <row r="8" spans="1:5" ht="46.5" customHeight="1" x14ac:dyDescent="0.2">
      <c r="A8" s="15" t="s">
        <v>119</v>
      </c>
      <c r="B8" s="85" t="s">
        <v>542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532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544</v>
      </c>
      <c r="C25" s="72" t="s">
        <v>945</v>
      </c>
      <c r="D25" s="52"/>
      <c r="E25" s="89"/>
      <c r="F25" s="42"/>
      <c r="G25" s="90"/>
      <c r="H25" s="89"/>
      <c r="I25" s="42"/>
      <c r="J25" s="106"/>
      <c r="K25" s="89"/>
      <c r="L25" s="42"/>
      <c r="M25" s="90"/>
      <c r="N25" s="89"/>
      <c r="O25" s="315"/>
      <c r="P25" s="86"/>
    </row>
    <row r="26" spans="1:16" ht="75.75" customHeight="1" thickBot="1" x14ac:dyDescent="0.25">
      <c r="A26" s="65" t="s">
        <v>131</v>
      </c>
      <c r="B26" s="72" t="s">
        <v>316</v>
      </c>
      <c r="C26" s="72" t="s">
        <v>946</v>
      </c>
      <c r="D26" s="52"/>
      <c r="E26" s="89"/>
      <c r="F26" s="42"/>
      <c r="G26" s="90"/>
      <c r="H26" s="89"/>
      <c r="I26" s="42"/>
      <c r="J26" s="106"/>
      <c r="K26" s="89"/>
      <c r="L26" s="42"/>
      <c r="M26" s="90"/>
      <c r="N26" s="89"/>
      <c r="O26" s="316"/>
      <c r="P26" s="86" t="s">
        <v>538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100"/>
      <c r="P27" s="86"/>
    </row>
    <row r="28" spans="1:16" x14ac:dyDescent="0.2">
      <c r="A28" s="65" t="s">
        <v>133</v>
      </c>
      <c r="B28" s="70"/>
      <c r="C28" s="72"/>
      <c r="D28" s="52"/>
      <c r="E28" s="89"/>
      <c r="F28" s="4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947</v>
      </c>
    </row>
    <row r="40" spans="1:15" x14ac:dyDescent="0.2">
      <c r="C40" s="83" t="s">
        <v>139</v>
      </c>
      <c r="D40" s="14"/>
      <c r="E40" s="14"/>
      <c r="F40" s="88"/>
      <c r="G40" s="101"/>
      <c r="H40" s="101"/>
      <c r="I40" s="88"/>
      <c r="J40" s="101"/>
      <c r="K40" s="101"/>
      <c r="L40" s="88"/>
      <c r="M40" s="101"/>
      <c r="N40" s="101"/>
      <c r="O40" s="88">
        <v>0.68</v>
      </c>
    </row>
    <row r="41" spans="1:15" x14ac:dyDescent="0.2">
      <c r="C41" s="83" t="s">
        <v>128</v>
      </c>
      <c r="D41" s="14"/>
      <c r="E41" s="14"/>
      <c r="F41" s="88"/>
      <c r="G41" s="101"/>
      <c r="H41" s="101"/>
      <c r="I41" s="88"/>
      <c r="J41" s="101"/>
      <c r="K41" s="101"/>
      <c r="L41" s="88"/>
      <c r="M41" s="101"/>
      <c r="N41" s="101"/>
      <c r="O41" s="88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8">
        <v>0.68</v>
      </c>
    </row>
    <row r="47" spans="1:15" x14ac:dyDescent="0.2">
      <c r="A47" s="14" t="s">
        <v>144</v>
      </c>
      <c r="B47" s="88">
        <v>1</v>
      </c>
    </row>
    <row r="48" spans="1:15" x14ac:dyDescent="0.2">
      <c r="A48" s="14" t="s">
        <v>145</v>
      </c>
      <c r="B48" s="9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 t="s">
        <v>942</v>
      </c>
      <c r="C51" s="14" t="s">
        <v>943</v>
      </c>
      <c r="D51" s="108">
        <v>43679</v>
      </c>
      <c r="E51" s="14" t="s">
        <v>944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539</v>
      </c>
      <c r="C52" s="14" t="s">
        <v>539</v>
      </c>
      <c r="D52" s="108">
        <v>43679</v>
      </c>
      <c r="E52" s="14" t="s">
        <v>944</v>
      </c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59"/>
  <sheetViews>
    <sheetView zoomScale="55" zoomScaleNormal="55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562</v>
      </c>
      <c r="C6" s="20"/>
    </row>
    <row r="7" spans="1:5" ht="28.5" x14ac:dyDescent="0.2">
      <c r="A7" s="15" t="s">
        <v>118</v>
      </c>
      <c r="B7" s="85" t="s">
        <v>548</v>
      </c>
      <c r="C7" s="20"/>
    </row>
    <row r="8" spans="1:5" ht="99.75" x14ac:dyDescent="0.2">
      <c r="A8" s="15" t="s">
        <v>119</v>
      </c>
      <c r="B8" s="85" t="s">
        <v>550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248" t="s">
        <v>455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551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552</v>
      </c>
      <c r="C25" s="72" t="s">
        <v>555</v>
      </c>
      <c r="D25" s="52"/>
      <c r="E25" s="89"/>
      <c r="F25" s="284">
        <v>8</v>
      </c>
      <c r="G25" s="90"/>
      <c r="H25" s="89"/>
      <c r="I25" s="284">
        <v>5</v>
      </c>
      <c r="J25" s="106"/>
      <c r="K25" s="89"/>
      <c r="L25" s="315"/>
      <c r="M25" s="90"/>
      <c r="N25" s="89"/>
      <c r="O25" s="251"/>
      <c r="P25" s="86" t="s">
        <v>559</v>
      </c>
    </row>
    <row r="26" spans="1:16" ht="75.75" customHeight="1" x14ac:dyDescent="0.2">
      <c r="A26" s="65" t="s">
        <v>131</v>
      </c>
      <c r="B26" s="72" t="s">
        <v>553</v>
      </c>
      <c r="C26" s="72" t="s">
        <v>556</v>
      </c>
      <c r="D26" s="52"/>
      <c r="E26" s="89"/>
      <c r="F26" s="70">
        <v>1451</v>
      </c>
      <c r="G26" s="90"/>
      <c r="H26" s="89"/>
      <c r="I26" s="70">
        <v>912</v>
      </c>
      <c r="J26" s="106"/>
      <c r="K26" s="89"/>
      <c r="L26" s="308"/>
      <c r="M26" s="90"/>
      <c r="N26" s="89"/>
      <c r="O26" s="253"/>
      <c r="P26" s="86" t="s">
        <v>560</v>
      </c>
    </row>
    <row r="27" spans="1:16" ht="29.25" thickBot="1" x14ac:dyDescent="0.25">
      <c r="A27" s="65" t="s">
        <v>132</v>
      </c>
      <c r="B27" s="72" t="s">
        <v>554</v>
      </c>
      <c r="C27" s="72" t="s">
        <v>557</v>
      </c>
      <c r="D27" s="52"/>
      <c r="E27" s="89"/>
      <c r="F27" s="71">
        <v>0</v>
      </c>
      <c r="G27" s="90"/>
      <c r="H27" s="89"/>
      <c r="I27" s="71">
        <v>0</v>
      </c>
      <c r="J27" s="90"/>
      <c r="K27" s="89"/>
      <c r="L27" s="316"/>
      <c r="M27" s="90"/>
      <c r="N27" s="42"/>
      <c r="O27" s="252"/>
      <c r="P27" s="86" t="s">
        <v>560</v>
      </c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502</v>
      </c>
      <c r="C34" s="85" t="s">
        <v>561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 t="s">
        <v>558</v>
      </c>
      <c r="G39" s="14"/>
      <c r="H39" s="14"/>
      <c r="I39" s="85" t="s">
        <v>558</v>
      </c>
      <c r="J39" s="14"/>
      <c r="K39" s="14"/>
      <c r="L39" s="85" t="s">
        <v>558</v>
      </c>
      <c r="M39" s="14"/>
      <c r="N39" s="14"/>
      <c r="O39" s="85" t="s">
        <v>558</v>
      </c>
    </row>
    <row r="40" spans="1:15" x14ac:dyDescent="0.2">
      <c r="C40" s="83" t="s">
        <v>139</v>
      </c>
      <c r="D40" s="14"/>
      <c r="E40" s="14"/>
      <c r="F40" s="87">
        <v>0.08</v>
      </c>
      <c r="G40" s="101"/>
      <c r="H40" s="101"/>
      <c r="I40" s="87">
        <v>0.08</v>
      </c>
      <c r="J40" s="101"/>
      <c r="K40" s="101"/>
      <c r="L40" s="87">
        <v>0.08</v>
      </c>
      <c r="M40" s="101"/>
      <c r="N40" s="101"/>
      <c r="O40" s="87">
        <v>0.08</v>
      </c>
    </row>
    <row r="41" spans="1:15" x14ac:dyDescent="0.2">
      <c r="C41" s="83" t="s">
        <v>128</v>
      </c>
      <c r="D41" s="14"/>
      <c r="E41" s="14"/>
      <c r="F41" s="87">
        <v>0.05</v>
      </c>
      <c r="G41" s="101"/>
      <c r="H41" s="101"/>
      <c r="I41" s="87">
        <v>0.05</v>
      </c>
      <c r="J41" s="101"/>
      <c r="K41" s="101"/>
      <c r="L41" s="87">
        <v>0.05</v>
      </c>
      <c r="M41" s="101"/>
      <c r="N41" s="101"/>
      <c r="O41" s="87">
        <v>0.05</v>
      </c>
    </row>
    <row r="42" spans="1:15" x14ac:dyDescent="0.2">
      <c r="C42" s="83" t="s">
        <v>140</v>
      </c>
      <c r="D42" s="14"/>
      <c r="E42" s="14"/>
      <c r="F42" s="280">
        <f>+(F25/(F26-F27))*F29%</f>
        <v>5.5134390075809786E-3</v>
      </c>
      <c r="G42" s="14"/>
      <c r="H42" s="14"/>
      <c r="I42" s="307">
        <f>+(I25/(I26-I27))*I29%</f>
        <v>5.4824561403508769E-3</v>
      </c>
      <c r="J42" s="14"/>
      <c r="K42" s="14"/>
      <c r="L42" s="97" t="e">
        <f>+(L25/(L26-L27))*L29%</f>
        <v>#DIV/0!</v>
      </c>
      <c r="M42" s="14"/>
      <c r="N42" s="14"/>
      <c r="O42" s="97" t="e">
        <f>+(O25/(O26-O27))*O29%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0.08</v>
      </c>
    </row>
    <row r="47" spans="1:15" x14ac:dyDescent="0.2">
      <c r="A47" s="14" t="s">
        <v>144</v>
      </c>
      <c r="B47" s="87">
        <v>0.05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1"/>
  <sheetViews>
    <sheetView zoomScale="70" zoomScaleNormal="70" workbookViewId="0">
      <selection activeCell="L25" sqref="L25:L27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547</v>
      </c>
      <c r="C6" s="20"/>
    </row>
    <row r="7" spans="1:5" ht="28.5" x14ac:dyDescent="0.2">
      <c r="A7" s="15" t="s">
        <v>118</v>
      </c>
      <c r="B7" s="85" t="s">
        <v>563</v>
      </c>
      <c r="C7" s="20"/>
    </row>
    <row r="8" spans="1:5" ht="57" x14ac:dyDescent="0.2">
      <c r="A8" s="15" t="s">
        <v>119</v>
      </c>
      <c r="B8" s="85" t="s">
        <v>564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549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551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70.5" customHeight="1" x14ac:dyDescent="0.2">
      <c r="A25" s="65" t="s">
        <v>130</v>
      </c>
      <c r="B25" s="72" t="s">
        <v>565</v>
      </c>
      <c r="C25" s="72" t="s">
        <v>569</v>
      </c>
      <c r="D25" s="52"/>
      <c r="E25" s="89"/>
      <c r="F25" s="284">
        <v>9555</v>
      </c>
      <c r="G25" s="90"/>
      <c r="H25" s="89"/>
      <c r="I25" s="284">
        <v>7586</v>
      </c>
      <c r="J25" s="106"/>
      <c r="K25" s="89"/>
      <c r="L25" s="315"/>
      <c r="M25" s="90"/>
      <c r="N25" s="89"/>
      <c r="O25" s="254"/>
      <c r="P25" s="86" t="s">
        <v>573</v>
      </c>
    </row>
    <row r="26" spans="1:16" ht="75.75" customHeight="1" x14ac:dyDescent="0.2">
      <c r="A26" s="65" t="s">
        <v>131</v>
      </c>
      <c r="B26" s="72" t="s">
        <v>566</v>
      </c>
      <c r="C26" s="72" t="s">
        <v>570</v>
      </c>
      <c r="D26" s="52"/>
      <c r="E26" s="89"/>
      <c r="F26" s="70">
        <v>565</v>
      </c>
      <c r="G26" s="90"/>
      <c r="H26" s="89"/>
      <c r="I26" s="70">
        <v>170</v>
      </c>
      <c r="J26" s="106"/>
      <c r="K26" s="89"/>
      <c r="L26" s="308"/>
      <c r="M26" s="90"/>
      <c r="N26" s="89"/>
      <c r="O26" s="256"/>
      <c r="P26" s="86" t="s">
        <v>573</v>
      </c>
    </row>
    <row r="27" spans="1:16" ht="29.25" thickBot="1" x14ac:dyDescent="0.25">
      <c r="A27" s="65" t="s">
        <v>132</v>
      </c>
      <c r="B27" s="72" t="s">
        <v>567</v>
      </c>
      <c r="C27" s="72" t="s">
        <v>568</v>
      </c>
      <c r="D27" s="52"/>
      <c r="E27" s="89"/>
      <c r="F27" s="71">
        <v>9657</v>
      </c>
      <c r="G27" s="90"/>
      <c r="H27" s="89"/>
      <c r="I27" s="71">
        <v>8429</v>
      </c>
      <c r="J27" s="90"/>
      <c r="K27" s="89"/>
      <c r="L27" s="316"/>
      <c r="M27" s="90"/>
      <c r="N27" s="42"/>
      <c r="O27" s="255"/>
      <c r="P27" s="86" t="s">
        <v>572</v>
      </c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502</v>
      </c>
      <c r="C34" s="85" t="s">
        <v>561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9.25" customHeight="1" x14ac:dyDescent="0.2">
      <c r="C39" s="83" t="s">
        <v>129</v>
      </c>
      <c r="D39" s="14"/>
      <c r="E39" s="14"/>
      <c r="F39" s="85" t="s">
        <v>571</v>
      </c>
      <c r="G39" s="14"/>
      <c r="H39" s="14"/>
      <c r="I39" s="85" t="s">
        <v>571</v>
      </c>
      <c r="J39" s="14"/>
      <c r="K39" s="14"/>
      <c r="L39" s="85" t="s">
        <v>571</v>
      </c>
      <c r="M39" s="14"/>
      <c r="N39" s="14"/>
      <c r="O39" s="85" t="s">
        <v>571</v>
      </c>
    </row>
    <row r="40" spans="1:15" x14ac:dyDescent="0.2">
      <c r="C40" s="83" t="s">
        <v>139</v>
      </c>
      <c r="D40" s="14"/>
      <c r="E40" s="14"/>
      <c r="F40" s="87">
        <v>0.7</v>
      </c>
      <c r="G40" s="101"/>
      <c r="H40" s="101"/>
      <c r="I40" s="87">
        <v>0.7</v>
      </c>
      <c r="J40" s="101"/>
      <c r="K40" s="101"/>
      <c r="L40" s="87">
        <v>0.7</v>
      </c>
      <c r="M40" s="101"/>
      <c r="N40" s="101"/>
      <c r="O40" s="87">
        <v>0.7</v>
      </c>
    </row>
    <row r="41" spans="1:15" x14ac:dyDescent="0.2">
      <c r="C41" s="83" t="s">
        <v>128</v>
      </c>
      <c r="D41" s="14"/>
      <c r="E41" s="14"/>
      <c r="F41" s="87">
        <v>0.8</v>
      </c>
      <c r="G41" s="101"/>
      <c r="H41" s="101"/>
      <c r="I41" s="87">
        <v>0.8</v>
      </c>
      <c r="J41" s="101"/>
      <c r="K41" s="101"/>
      <c r="L41" s="87">
        <v>0.8</v>
      </c>
      <c r="M41" s="101"/>
      <c r="N41" s="101"/>
      <c r="O41" s="87">
        <v>0.8</v>
      </c>
    </row>
    <row r="42" spans="1:15" x14ac:dyDescent="0.2">
      <c r="C42" s="83" t="s">
        <v>140</v>
      </c>
      <c r="D42" s="14"/>
      <c r="E42" s="14"/>
      <c r="F42" s="280">
        <f>+((F25-F26)/F27)*F29%</f>
        <v>0.93093093093093093</v>
      </c>
      <c r="G42" s="14"/>
      <c r="H42" s="14"/>
      <c r="I42" s="309">
        <f>+((I25-I26)/I27)*I29%</f>
        <v>0.87981967018626173</v>
      </c>
      <c r="J42" s="14"/>
      <c r="K42" s="14"/>
      <c r="L42" s="97" t="e">
        <f>+((L25-L26)/L27)*L29%</f>
        <v>#DIV/0!</v>
      </c>
      <c r="M42" s="14"/>
      <c r="N42" s="14"/>
      <c r="O42" s="97" t="e">
        <f>+((O25-O26)/O27)*O29%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0.8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ht="176.25" customHeight="1" x14ac:dyDescent="0.2">
      <c r="A54" s="430"/>
      <c r="B54" s="430"/>
      <c r="C54" s="430"/>
      <c r="D54" s="430"/>
      <c r="E54" s="430"/>
    </row>
    <row r="56" spans="1:15" x14ac:dyDescent="0.2">
      <c r="M56" s="429"/>
      <c r="N56" s="242" t="s">
        <v>1023</v>
      </c>
      <c r="O56" s="243" t="s">
        <v>1028</v>
      </c>
    </row>
    <row r="57" spans="1:15" x14ac:dyDescent="0.2">
      <c r="M57" s="429"/>
      <c r="N57" s="242" t="s">
        <v>155</v>
      </c>
      <c r="O57" s="243" t="s">
        <v>285</v>
      </c>
    </row>
    <row r="58" spans="1:15" x14ac:dyDescent="0.2">
      <c r="M58" s="429"/>
      <c r="N58" s="242" t="s">
        <v>156</v>
      </c>
      <c r="O58" s="244" t="s">
        <v>158</v>
      </c>
    </row>
    <row r="59" spans="1:15" x14ac:dyDescent="0.2">
      <c r="M59" s="429"/>
      <c r="N59" s="242" t="s">
        <v>154</v>
      </c>
      <c r="O59" s="247">
        <v>43691</v>
      </c>
    </row>
    <row r="60" spans="1:15" x14ac:dyDescent="0.2">
      <c r="M60" s="429"/>
      <c r="N60" s="242" t="s">
        <v>1025</v>
      </c>
      <c r="O60" s="244" t="s">
        <v>1026</v>
      </c>
    </row>
    <row r="61" spans="1:15" x14ac:dyDescent="0.2">
      <c r="M61" s="429"/>
      <c r="N61" s="242" t="s">
        <v>1027</v>
      </c>
      <c r="O61" s="243">
        <v>1</v>
      </c>
    </row>
  </sheetData>
  <mergeCells count="5">
    <mergeCell ref="C1:C4"/>
    <mergeCell ref="D22:O22"/>
    <mergeCell ref="D36:O36"/>
    <mergeCell ref="A54:E54"/>
    <mergeCell ref="M56:M61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1"/>
  <sheetViews>
    <sheetView zoomScale="55" zoomScaleNormal="5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858</v>
      </c>
      <c r="C6" s="20"/>
    </row>
    <row r="7" spans="1:5" ht="28.5" x14ac:dyDescent="0.2">
      <c r="A7" s="15" t="s">
        <v>118</v>
      </c>
      <c r="B7" s="85" t="s">
        <v>859</v>
      </c>
      <c r="C7" s="20"/>
    </row>
    <row r="8" spans="1:5" ht="57" x14ac:dyDescent="0.2">
      <c r="A8" s="15" t="s">
        <v>119</v>
      </c>
      <c r="B8" s="85" t="s">
        <v>860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551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70.5" customHeight="1" thickBot="1" x14ac:dyDescent="0.25">
      <c r="A25" s="65" t="s">
        <v>130</v>
      </c>
      <c r="B25" s="72" t="s">
        <v>862</v>
      </c>
      <c r="C25" s="72" t="s">
        <v>862</v>
      </c>
      <c r="D25" s="52"/>
      <c r="E25" s="89"/>
      <c r="F25" s="284">
        <v>604</v>
      </c>
      <c r="G25" s="90"/>
      <c r="H25" s="89"/>
      <c r="I25" s="284">
        <v>798</v>
      </c>
      <c r="J25" s="106"/>
      <c r="K25" s="89"/>
      <c r="L25" s="315"/>
      <c r="M25" s="90"/>
      <c r="N25" s="89"/>
      <c r="O25" s="258"/>
      <c r="P25" s="107" t="s">
        <v>866</v>
      </c>
    </row>
    <row r="26" spans="1:16" ht="93.75" customHeight="1" thickBot="1" x14ac:dyDescent="0.3">
      <c r="A26" s="65" t="s">
        <v>131</v>
      </c>
      <c r="B26" s="72" t="s">
        <v>864</v>
      </c>
      <c r="C26" s="72" t="s">
        <v>863</v>
      </c>
      <c r="D26" s="52"/>
      <c r="E26" s="89"/>
      <c r="F26" s="71">
        <v>1044</v>
      </c>
      <c r="G26" s="90"/>
      <c r="H26" s="89"/>
      <c r="I26" s="284">
        <v>1113</v>
      </c>
      <c r="J26" s="106"/>
      <c r="K26" s="89"/>
      <c r="L26" s="338"/>
      <c r="M26" s="90"/>
      <c r="N26" s="89"/>
      <c r="O26" s="259"/>
      <c r="P26" s="107" t="s">
        <v>866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42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42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42.75" x14ac:dyDescent="0.2">
      <c r="A34" s="14" t="s">
        <v>136</v>
      </c>
      <c r="B34" s="85" t="s">
        <v>502</v>
      </c>
      <c r="C34" s="85" t="s">
        <v>865</v>
      </c>
    </row>
    <row r="35" spans="1:15" x14ac:dyDescent="0.2">
      <c r="A35" s="14" t="s">
        <v>137</v>
      </c>
      <c r="B35" s="85" t="s">
        <v>503</v>
      </c>
      <c r="C35" s="85" t="s">
        <v>503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27.5" customHeight="1" x14ac:dyDescent="0.2">
      <c r="C39" s="83" t="s">
        <v>129</v>
      </c>
      <c r="D39" s="14"/>
      <c r="E39" s="14"/>
      <c r="F39" s="85" t="s">
        <v>861</v>
      </c>
      <c r="G39" s="14"/>
      <c r="H39" s="14"/>
      <c r="I39" s="85" t="s">
        <v>861</v>
      </c>
      <c r="J39" s="14"/>
      <c r="K39" s="14"/>
      <c r="L39" s="85" t="s">
        <v>861</v>
      </c>
      <c r="M39" s="14"/>
      <c r="N39" s="14"/>
      <c r="O39" s="85" t="s">
        <v>861</v>
      </c>
    </row>
    <row r="40" spans="1:15" x14ac:dyDescent="0.2">
      <c r="C40" s="83" t="s">
        <v>139</v>
      </c>
      <c r="D40" s="14"/>
      <c r="E40" s="14"/>
      <c r="F40" s="87">
        <v>0.8</v>
      </c>
      <c r="G40" s="101"/>
      <c r="H40" s="101"/>
      <c r="I40" s="87">
        <v>0.8</v>
      </c>
      <c r="J40" s="101"/>
      <c r="K40" s="101"/>
      <c r="L40" s="87">
        <v>0.8</v>
      </c>
      <c r="M40" s="101"/>
      <c r="N40" s="101"/>
      <c r="O40" s="87">
        <v>0.8</v>
      </c>
    </row>
    <row r="41" spans="1:15" x14ac:dyDescent="0.2">
      <c r="C41" s="83" t="s">
        <v>128</v>
      </c>
      <c r="D41" s="14"/>
      <c r="E41" s="14"/>
      <c r="F41" s="87">
        <v>0.9</v>
      </c>
      <c r="G41" s="101"/>
      <c r="H41" s="101"/>
      <c r="I41" s="87">
        <v>0.9</v>
      </c>
      <c r="J41" s="101"/>
      <c r="K41" s="101"/>
      <c r="L41" s="87">
        <v>0.9</v>
      </c>
      <c r="M41" s="101"/>
      <c r="N41" s="101"/>
      <c r="O41" s="87">
        <v>0.9</v>
      </c>
    </row>
    <row r="42" spans="1:15" x14ac:dyDescent="0.2">
      <c r="C42" s="83" t="s">
        <v>140</v>
      </c>
      <c r="D42" s="14"/>
      <c r="E42" s="14"/>
      <c r="F42" s="277">
        <f>+(F25/F26)*F29%</f>
        <v>0.57854406130268199</v>
      </c>
      <c r="G42" s="14"/>
      <c r="H42" s="14"/>
      <c r="I42" s="310">
        <f>+(I25/I26)*I29%</f>
        <v>0.71698113207547165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ht="120.75" customHeight="1" x14ac:dyDescent="0.2">
      <c r="A54" s="430"/>
      <c r="B54" s="430"/>
      <c r="C54" s="430"/>
      <c r="D54" s="430"/>
      <c r="E54" s="430"/>
    </row>
    <row r="56" spans="1:15" x14ac:dyDescent="0.2">
      <c r="M56" s="429"/>
      <c r="N56" s="242" t="s">
        <v>1023</v>
      </c>
      <c r="O56" s="243" t="s">
        <v>1028</v>
      </c>
    </row>
    <row r="57" spans="1:15" x14ac:dyDescent="0.2">
      <c r="M57" s="429"/>
      <c r="N57" s="242" t="s">
        <v>155</v>
      </c>
      <c r="O57" s="243" t="s">
        <v>285</v>
      </c>
    </row>
    <row r="58" spans="1:15" x14ac:dyDescent="0.2">
      <c r="M58" s="429"/>
      <c r="N58" s="242" t="s">
        <v>156</v>
      </c>
      <c r="O58" s="244" t="s">
        <v>158</v>
      </c>
    </row>
    <row r="59" spans="1:15" x14ac:dyDescent="0.2">
      <c r="M59" s="429"/>
      <c r="N59" s="242" t="s">
        <v>154</v>
      </c>
      <c r="O59" s="247">
        <v>43691</v>
      </c>
    </row>
    <row r="60" spans="1:15" x14ac:dyDescent="0.2">
      <c r="M60" s="429"/>
      <c r="N60" s="242" t="s">
        <v>1025</v>
      </c>
      <c r="O60" s="244" t="s">
        <v>1026</v>
      </c>
    </row>
    <row r="61" spans="1:15" x14ac:dyDescent="0.2">
      <c r="M61" s="429"/>
      <c r="N61" s="242" t="s">
        <v>1027</v>
      </c>
      <c r="O61" s="243">
        <v>1</v>
      </c>
    </row>
  </sheetData>
  <mergeCells count="5">
    <mergeCell ref="C1:C4"/>
    <mergeCell ref="D22:O22"/>
    <mergeCell ref="D36:O36"/>
    <mergeCell ref="A54:E54"/>
    <mergeCell ref="M56:M61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574</v>
      </c>
      <c r="C6" s="20"/>
    </row>
    <row r="7" spans="1:5" ht="28.5" x14ac:dyDescent="0.2">
      <c r="A7" s="15" t="s">
        <v>118</v>
      </c>
      <c r="B7" s="85" t="s">
        <v>575</v>
      </c>
      <c r="C7" s="20"/>
    </row>
    <row r="8" spans="1:5" ht="42.75" x14ac:dyDescent="0.2">
      <c r="A8" s="15" t="s">
        <v>119</v>
      </c>
      <c r="B8" s="85" t="s">
        <v>579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ht="28.5" x14ac:dyDescent="0.2">
      <c r="A15" s="15" t="s">
        <v>0</v>
      </c>
      <c r="B15" s="85" t="s">
        <v>551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576</v>
      </c>
      <c r="C25" s="72" t="s">
        <v>855</v>
      </c>
      <c r="D25" s="52"/>
      <c r="E25" s="89"/>
      <c r="F25" s="42"/>
      <c r="G25" s="42"/>
      <c r="H25" s="42"/>
      <c r="I25" s="42"/>
      <c r="J25" s="42"/>
      <c r="K25" s="42"/>
      <c r="L25" s="42"/>
      <c r="M25" s="90"/>
      <c r="N25" s="89"/>
      <c r="O25" s="315"/>
      <c r="P25" s="107" t="s">
        <v>578</v>
      </c>
    </row>
    <row r="26" spans="1:16" ht="30" customHeight="1" thickBot="1" x14ac:dyDescent="0.25">
      <c r="A26" s="65" t="s">
        <v>131</v>
      </c>
      <c r="B26" s="72" t="s">
        <v>577</v>
      </c>
      <c r="C26" s="72" t="s">
        <v>856</v>
      </c>
      <c r="D26" s="52"/>
      <c r="E26" s="89"/>
      <c r="F26" s="42"/>
      <c r="G26" s="42"/>
      <c r="H26" s="42"/>
      <c r="I26" s="42"/>
      <c r="J26" s="42"/>
      <c r="K26" s="42"/>
      <c r="L26" s="42"/>
      <c r="M26" s="90"/>
      <c r="N26" s="89"/>
      <c r="O26" s="316"/>
      <c r="P26" s="107"/>
    </row>
    <row r="27" spans="1:16" x14ac:dyDescent="0.2">
      <c r="A27" s="65" t="s">
        <v>132</v>
      </c>
      <c r="B27" s="72"/>
      <c r="C27" s="72"/>
      <c r="D27" s="52"/>
      <c r="E27" s="89"/>
      <c r="F27" s="42"/>
      <c r="G27" s="42"/>
      <c r="H27" s="42"/>
      <c r="I27" s="42"/>
      <c r="J27" s="42"/>
      <c r="K27" s="42"/>
      <c r="L27" s="4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42"/>
      <c r="O28" s="96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/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580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42.75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854</v>
      </c>
    </row>
    <row r="40" spans="1:15" x14ac:dyDescent="0.2">
      <c r="C40" s="83" t="s">
        <v>139</v>
      </c>
      <c r="D40" s="14"/>
      <c r="E40" s="14"/>
      <c r="F40" s="87"/>
      <c r="G40" s="101"/>
      <c r="H40" s="101"/>
      <c r="I40" s="87"/>
      <c r="J40" s="101"/>
      <c r="K40" s="101"/>
      <c r="L40" s="87"/>
      <c r="M40" s="101"/>
      <c r="N40" s="101"/>
      <c r="O40" s="87">
        <v>0.9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87"/>
      <c r="J41" s="101"/>
      <c r="K41" s="101"/>
      <c r="L41" s="87"/>
      <c r="M41" s="101"/>
      <c r="N41" s="101"/>
      <c r="O41" s="87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97"/>
      <c r="J42" s="14"/>
      <c r="K42" s="14"/>
      <c r="L42" s="97"/>
      <c r="M42" s="14"/>
      <c r="N42" s="14"/>
      <c r="O42" s="260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97" t="e">
        <f>+AVERAGE(O42)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 t="s">
        <v>277</v>
      </c>
      <c r="C51" s="14" t="s">
        <v>352</v>
      </c>
      <c r="D51" s="108">
        <v>43651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539</v>
      </c>
      <c r="C52" s="14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973</v>
      </c>
      <c r="C6" s="20"/>
    </row>
    <row r="7" spans="1:5" ht="28.5" x14ac:dyDescent="0.2">
      <c r="A7" s="15" t="s">
        <v>118</v>
      </c>
      <c r="B7" s="85" t="s">
        <v>583</v>
      </c>
      <c r="C7" s="20"/>
    </row>
    <row r="8" spans="1:5" ht="57" x14ac:dyDescent="0.2">
      <c r="A8" s="15" t="s">
        <v>119</v>
      </c>
      <c r="B8" s="85" t="s">
        <v>584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591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587</v>
      </c>
      <c r="C25" s="72" t="s">
        <v>586</v>
      </c>
      <c r="D25" s="52"/>
      <c r="E25" s="89"/>
      <c r="F25" s="42"/>
      <c r="G25" s="42"/>
      <c r="H25" s="89"/>
      <c r="I25" s="328">
        <v>2253048179</v>
      </c>
      <c r="J25" s="90"/>
      <c r="K25" s="42"/>
      <c r="L25" s="42"/>
      <c r="M25" s="90"/>
      <c r="N25" s="89"/>
      <c r="O25" s="315"/>
      <c r="P25" s="107" t="s">
        <v>590</v>
      </c>
    </row>
    <row r="26" spans="1:16" ht="30" customHeight="1" thickBot="1" x14ac:dyDescent="0.25">
      <c r="A26" s="65" t="s">
        <v>131</v>
      </c>
      <c r="B26" s="72" t="s">
        <v>588</v>
      </c>
      <c r="C26" s="72" t="s">
        <v>589</v>
      </c>
      <c r="D26" s="52"/>
      <c r="E26" s="89"/>
      <c r="F26" s="42"/>
      <c r="G26" s="42"/>
      <c r="H26" s="89"/>
      <c r="I26" s="329">
        <v>4808460200</v>
      </c>
      <c r="J26" s="90"/>
      <c r="K26" s="42"/>
      <c r="L26" s="42"/>
      <c r="M26" s="90"/>
      <c r="N26" s="89"/>
      <c r="O26" s="316"/>
      <c r="P26" s="107" t="s">
        <v>590</v>
      </c>
    </row>
    <row r="27" spans="1:16" x14ac:dyDescent="0.2">
      <c r="A27" s="65" t="s">
        <v>132</v>
      </c>
      <c r="B27" s="72"/>
      <c r="C27" s="72"/>
      <c r="D27" s="52"/>
      <c r="E27" s="89"/>
      <c r="F27" s="42"/>
      <c r="G27" s="42"/>
      <c r="H27" s="42"/>
      <c r="I27" s="92"/>
      <c r="J27" s="42"/>
      <c r="K27" s="42"/>
      <c r="L27" s="4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42"/>
      <c r="O28" s="96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352</v>
      </c>
      <c r="C34" s="85" t="s">
        <v>585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592</v>
      </c>
      <c r="J39" s="14"/>
      <c r="K39" s="14"/>
      <c r="L39" s="85"/>
      <c r="M39" s="14"/>
      <c r="N39" s="14"/>
      <c r="O39" s="85" t="s">
        <v>593</v>
      </c>
    </row>
    <row r="40" spans="1:15" x14ac:dyDescent="0.2">
      <c r="C40" s="83" t="s">
        <v>139</v>
      </c>
      <c r="D40" s="14"/>
      <c r="E40" s="14"/>
      <c r="F40" s="87"/>
      <c r="G40" s="101"/>
      <c r="H40" s="101"/>
      <c r="I40" s="87">
        <v>0.2</v>
      </c>
      <c r="J40" s="101"/>
      <c r="K40" s="101"/>
      <c r="L40" s="87"/>
      <c r="M40" s="101"/>
      <c r="N40" s="101"/>
      <c r="O40" s="87">
        <v>0.4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87">
        <v>0.25</v>
      </c>
      <c r="J41" s="101"/>
      <c r="K41" s="101"/>
      <c r="L41" s="87"/>
      <c r="M41" s="101"/>
      <c r="N41" s="101"/>
      <c r="O41" s="87">
        <v>0.5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300">
        <f>+(I25/I26)*I29%</f>
        <v>0.46855918220972276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115</v>
      </c>
    </row>
    <row r="46" spans="1:15" x14ac:dyDescent="0.2">
      <c r="A46" s="14" t="s">
        <v>143</v>
      </c>
      <c r="B46" s="87">
        <f>+SUM(I40,O40)</f>
        <v>0.60000000000000009</v>
      </c>
    </row>
    <row r="47" spans="1:15" x14ac:dyDescent="0.2">
      <c r="A47" s="14" t="s">
        <v>144</v>
      </c>
      <c r="B47" s="87">
        <f>+SUM(I41,O41)</f>
        <v>0.75</v>
      </c>
    </row>
    <row r="48" spans="1:15" x14ac:dyDescent="0.2">
      <c r="A48" s="14" t="s">
        <v>145</v>
      </c>
      <c r="B48" s="97" t="e">
        <f>+SUM(I42,O42)/2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 t="s">
        <v>277</v>
      </c>
      <c r="C51" s="14" t="s">
        <v>352</v>
      </c>
      <c r="D51" s="108">
        <v>43651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539</v>
      </c>
      <c r="C52" s="14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topLeftCell="A4"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610</v>
      </c>
      <c r="C6" s="20"/>
    </row>
    <row r="7" spans="1:5" ht="42.75" x14ac:dyDescent="0.2">
      <c r="A7" s="15" t="s">
        <v>118</v>
      </c>
      <c r="B7" s="85" t="s">
        <v>594</v>
      </c>
      <c r="C7" s="20"/>
    </row>
    <row r="8" spans="1:5" ht="42.75" x14ac:dyDescent="0.2">
      <c r="A8" s="15" t="s">
        <v>119</v>
      </c>
      <c r="B8" s="85" t="s">
        <v>595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596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598</v>
      </c>
      <c r="C25" s="72" t="s">
        <v>601</v>
      </c>
      <c r="D25" s="52"/>
      <c r="E25" s="89"/>
      <c r="F25" s="284">
        <v>176</v>
      </c>
      <c r="G25" s="90"/>
      <c r="H25" s="89"/>
      <c r="I25" s="330">
        <v>39</v>
      </c>
      <c r="J25" s="90"/>
      <c r="K25" s="89"/>
      <c r="L25" s="315"/>
      <c r="M25" s="90"/>
      <c r="N25" s="89"/>
      <c r="O25" s="258"/>
      <c r="P25" s="107" t="s">
        <v>608</v>
      </c>
    </row>
    <row r="26" spans="1:16" ht="47.25" customHeight="1" x14ac:dyDescent="0.2">
      <c r="A26" s="65" t="s">
        <v>131</v>
      </c>
      <c r="B26" s="72" t="s">
        <v>599</v>
      </c>
      <c r="C26" s="72" t="s">
        <v>602</v>
      </c>
      <c r="D26" s="52"/>
      <c r="E26" s="89"/>
      <c r="F26" s="70">
        <v>177</v>
      </c>
      <c r="G26" s="90"/>
      <c r="H26" s="89"/>
      <c r="I26" s="333">
        <v>39</v>
      </c>
      <c r="J26" s="90"/>
      <c r="K26" s="89"/>
      <c r="L26" s="308"/>
      <c r="M26" s="90"/>
      <c r="N26" s="89"/>
      <c r="O26" s="256"/>
      <c r="P26" s="107" t="s">
        <v>607</v>
      </c>
    </row>
    <row r="27" spans="1:16" ht="57.75" thickBot="1" x14ac:dyDescent="0.25">
      <c r="A27" s="65" t="s">
        <v>132</v>
      </c>
      <c r="B27" s="72" t="s">
        <v>600</v>
      </c>
      <c r="C27" s="72" t="s">
        <v>604</v>
      </c>
      <c r="D27" s="52"/>
      <c r="E27" s="89"/>
      <c r="F27" s="71">
        <v>1</v>
      </c>
      <c r="G27" s="90"/>
      <c r="H27" s="89"/>
      <c r="I27" s="331">
        <v>0</v>
      </c>
      <c r="J27" s="90"/>
      <c r="K27" s="89"/>
      <c r="L27" s="316"/>
      <c r="M27" s="90"/>
      <c r="N27" s="89"/>
      <c r="O27" s="259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92"/>
      <c r="M28" s="90"/>
      <c r="N28" s="42"/>
      <c r="O28" s="96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606</v>
      </c>
      <c r="C34" s="85" t="s">
        <v>605</v>
      </c>
    </row>
    <row r="35" spans="1:15" x14ac:dyDescent="0.2">
      <c r="A35" s="14" t="s">
        <v>137</v>
      </c>
      <c r="B35" s="85" t="s">
        <v>422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56.75" x14ac:dyDescent="0.2">
      <c r="C39" s="83" t="s">
        <v>129</v>
      </c>
      <c r="D39" s="14"/>
      <c r="E39" s="14"/>
      <c r="F39" s="85" t="s">
        <v>603</v>
      </c>
      <c r="G39" s="14"/>
      <c r="H39" s="14"/>
      <c r="I39" s="85" t="s">
        <v>603</v>
      </c>
      <c r="J39" s="14"/>
      <c r="K39" s="14"/>
      <c r="L39" s="85" t="s">
        <v>603</v>
      </c>
      <c r="M39" s="14"/>
      <c r="N39" s="14"/>
      <c r="O39" s="85" t="s">
        <v>603</v>
      </c>
    </row>
    <row r="40" spans="1:15" x14ac:dyDescent="0.2">
      <c r="C40" s="83" t="s">
        <v>139</v>
      </c>
      <c r="D40" s="14"/>
      <c r="E40" s="14"/>
      <c r="F40" s="87">
        <v>0.7</v>
      </c>
      <c r="G40" s="101"/>
      <c r="H40" s="101"/>
      <c r="I40" s="87">
        <v>0.7</v>
      </c>
      <c r="J40" s="101"/>
      <c r="K40" s="101"/>
      <c r="L40" s="87">
        <v>0.7</v>
      </c>
      <c r="M40" s="101"/>
      <c r="N40" s="101"/>
      <c r="O40" s="87">
        <v>0.7</v>
      </c>
    </row>
    <row r="41" spans="1:15" x14ac:dyDescent="0.2">
      <c r="C41" s="83" t="s">
        <v>128</v>
      </c>
      <c r="D41" s="14"/>
      <c r="E41" s="14"/>
      <c r="F41" s="87">
        <v>0.9</v>
      </c>
      <c r="G41" s="101"/>
      <c r="H41" s="101"/>
      <c r="I41" s="87">
        <v>0.9</v>
      </c>
      <c r="J41" s="101"/>
      <c r="K41" s="101"/>
      <c r="L41" s="87">
        <v>0.9</v>
      </c>
      <c r="M41" s="101"/>
      <c r="N41" s="101"/>
      <c r="O41" s="87">
        <v>0.9</v>
      </c>
    </row>
    <row r="42" spans="1:15" x14ac:dyDescent="0.2">
      <c r="C42" s="83" t="s">
        <v>140</v>
      </c>
      <c r="D42" s="14"/>
      <c r="E42" s="14"/>
      <c r="F42" s="280">
        <f>+((F25/(F26-F27))*F29%)</f>
        <v>1</v>
      </c>
      <c r="G42" s="14"/>
      <c r="H42" s="14"/>
      <c r="I42" s="304">
        <f>+((I25/(I26-I27))*I29%)</f>
        <v>1</v>
      </c>
      <c r="J42" s="14"/>
      <c r="K42" s="14"/>
      <c r="L42" s="97" t="e">
        <f>+((L25/(L26-L27))*L29%)</f>
        <v>#DIV/0!</v>
      </c>
      <c r="M42" s="14"/>
      <c r="N42" s="14"/>
      <c r="O42" s="97" t="e">
        <f>+((O25/(O26-O27))*O29%)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0.9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609</v>
      </c>
      <c r="C51" s="14" t="s">
        <v>606</v>
      </c>
      <c r="D51" s="108">
        <v>43620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422</v>
      </c>
      <c r="C52" s="14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zoomScale="95" zoomScaleNormal="95" workbookViewId="0">
      <selection activeCell="F3" sqref="F3"/>
    </sheetView>
  </sheetViews>
  <sheetFormatPr baseColWidth="10" defaultRowHeight="15" x14ac:dyDescent="0.25"/>
  <cols>
    <col min="1" max="1" width="40" customWidth="1"/>
    <col min="2" max="2" width="13.28515625" customWidth="1"/>
    <col min="3" max="3" width="29.42578125" customWidth="1"/>
    <col min="4" max="4" width="20.7109375" customWidth="1"/>
    <col min="5" max="5" width="24.5703125" style="153" hidden="1" customWidth="1"/>
    <col min="6" max="6" width="20.5703125" customWidth="1"/>
    <col min="7" max="7" width="35.140625" customWidth="1"/>
    <col min="8" max="8" width="13.28515625" customWidth="1"/>
    <col min="9" max="9" width="29.42578125" style="154" customWidth="1"/>
    <col min="10" max="10" width="20.7109375" customWidth="1"/>
    <col min="11" max="11" width="24.28515625" hidden="1" customWidth="1"/>
    <col min="12" max="12" width="16" customWidth="1"/>
  </cols>
  <sheetData>
    <row r="1" spans="1:12" s="2" customFormat="1" ht="59.25" customHeight="1" x14ac:dyDescent="0.25">
      <c r="A1" s="240" t="s">
        <v>1041</v>
      </c>
      <c r="E1" s="241" t="s">
        <v>1032</v>
      </c>
      <c r="I1" s="205"/>
      <c r="K1" s="241" t="s">
        <v>1032</v>
      </c>
    </row>
    <row r="2" spans="1:12" ht="15.75" thickBot="1" x14ac:dyDescent="0.3"/>
    <row r="3" spans="1:12" s="155" customFormat="1" ht="30.75" thickBot="1" x14ac:dyDescent="0.3">
      <c r="A3" s="269" t="s">
        <v>0</v>
      </c>
      <c r="B3" s="270" t="s">
        <v>927</v>
      </c>
      <c r="C3" s="271" t="s">
        <v>928</v>
      </c>
      <c r="D3" s="271" t="s">
        <v>878</v>
      </c>
      <c r="E3" s="268" t="s">
        <v>1033</v>
      </c>
      <c r="G3" s="175" t="s">
        <v>0</v>
      </c>
      <c r="H3" s="176" t="s">
        <v>927</v>
      </c>
      <c r="I3" s="177" t="s">
        <v>928</v>
      </c>
      <c r="J3" s="177" t="s">
        <v>878</v>
      </c>
      <c r="K3" s="268" t="s">
        <v>1033</v>
      </c>
    </row>
    <row r="4" spans="1:12" ht="15.75" thickBot="1" x14ac:dyDescent="0.3">
      <c r="A4" s="370" t="s">
        <v>872</v>
      </c>
      <c r="B4" s="407"/>
      <c r="C4" s="373" t="s">
        <v>876</v>
      </c>
      <c r="D4" s="267" t="s">
        <v>881</v>
      </c>
      <c r="E4" s="273" t="s">
        <v>1030</v>
      </c>
      <c r="G4" s="386" t="s">
        <v>733</v>
      </c>
      <c r="H4" s="393"/>
      <c r="I4" s="373" t="s">
        <v>714</v>
      </c>
      <c r="J4" s="156" t="s">
        <v>907</v>
      </c>
      <c r="K4" s="157" t="s">
        <v>1030</v>
      </c>
    </row>
    <row r="5" spans="1:12" ht="15.75" thickBot="1" x14ac:dyDescent="0.3">
      <c r="A5" s="384"/>
      <c r="B5" s="408"/>
      <c r="C5" s="385"/>
      <c r="D5" s="272" t="s">
        <v>880</v>
      </c>
      <c r="E5" s="273" t="s">
        <v>1030</v>
      </c>
      <c r="G5" s="392"/>
      <c r="H5" s="394"/>
      <c r="I5" s="375"/>
      <c r="J5" s="160" t="s">
        <v>896</v>
      </c>
      <c r="K5" s="157" t="s">
        <v>1030</v>
      </c>
    </row>
    <row r="6" spans="1:12" ht="15.75" thickBot="1" x14ac:dyDescent="0.3">
      <c r="A6" s="370" t="s">
        <v>873</v>
      </c>
      <c r="B6" s="409"/>
      <c r="C6" s="373" t="s">
        <v>351</v>
      </c>
      <c r="D6" s="156" t="s">
        <v>1040</v>
      </c>
      <c r="E6" s="274" t="s">
        <v>1029</v>
      </c>
      <c r="F6" s="196"/>
      <c r="G6" s="386" t="s">
        <v>733</v>
      </c>
      <c r="H6" s="394"/>
      <c r="I6" s="377" t="s">
        <v>714</v>
      </c>
      <c r="J6" s="165" t="s">
        <v>908</v>
      </c>
      <c r="K6" s="157" t="s">
        <v>1030</v>
      </c>
    </row>
    <row r="7" spans="1:12" ht="15.75" thickBot="1" x14ac:dyDescent="0.3">
      <c r="A7" s="372"/>
      <c r="B7" s="410"/>
      <c r="C7" s="374"/>
      <c r="D7" s="160" t="s">
        <v>882</v>
      </c>
      <c r="E7" s="275" t="s">
        <v>1029</v>
      </c>
      <c r="F7" s="196"/>
      <c r="G7" s="392"/>
      <c r="H7" s="395"/>
      <c r="I7" s="385"/>
      <c r="J7" s="158" t="s">
        <v>909</v>
      </c>
      <c r="K7" s="157" t="s">
        <v>1030</v>
      </c>
    </row>
    <row r="8" spans="1:12" x14ac:dyDescent="0.25">
      <c r="A8" s="376" t="s">
        <v>364</v>
      </c>
      <c r="B8" s="410"/>
      <c r="C8" s="374"/>
      <c r="D8" s="160" t="s">
        <v>883</v>
      </c>
      <c r="E8" s="321" t="s">
        <v>265</v>
      </c>
      <c r="F8" s="196"/>
      <c r="G8" s="370" t="s">
        <v>294</v>
      </c>
      <c r="H8" s="396"/>
      <c r="I8" s="373" t="s">
        <v>276</v>
      </c>
      <c r="J8" s="156" t="s">
        <v>910</v>
      </c>
      <c r="K8" s="187" t="s">
        <v>265</v>
      </c>
    </row>
    <row r="9" spans="1:12" x14ac:dyDescent="0.25">
      <c r="A9" s="372"/>
      <c r="B9" s="410"/>
      <c r="C9" s="374"/>
      <c r="D9" s="160" t="s">
        <v>884</v>
      </c>
      <c r="E9" s="321" t="s">
        <v>265</v>
      </c>
      <c r="F9" s="196"/>
      <c r="G9" s="372"/>
      <c r="H9" s="397"/>
      <c r="I9" s="375"/>
      <c r="J9" s="160" t="s">
        <v>911</v>
      </c>
      <c r="K9" s="275" t="s">
        <v>1029</v>
      </c>
      <c r="L9" s="196"/>
    </row>
    <row r="10" spans="1:12" x14ac:dyDescent="0.25">
      <c r="A10" s="376" t="s">
        <v>395</v>
      </c>
      <c r="B10" s="410"/>
      <c r="C10" s="374"/>
      <c r="D10" s="162" t="s">
        <v>885</v>
      </c>
      <c r="E10" s="275" t="s">
        <v>1029</v>
      </c>
      <c r="F10" s="196"/>
      <c r="G10" s="376" t="s">
        <v>306</v>
      </c>
      <c r="H10" s="397"/>
      <c r="I10" s="377" t="s">
        <v>276</v>
      </c>
      <c r="J10" s="165" t="s">
        <v>912</v>
      </c>
      <c r="K10" s="161" t="s">
        <v>1030</v>
      </c>
    </row>
    <row r="11" spans="1:12" ht="15.75" thickBot="1" x14ac:dyDescent="0.3">
      <c r="A11" s="384"/>
      <c r="B11" s="411"/>
      <c r="C11" s="385"/>
      <c r="D11" s="158" t="s">
        <v>886</v>
      </c>
      <c r="E11" s="276" t="s">
        <v>1029</v>
      </c>
      <c r="F11" s="196"/>
      <c r="G11" s="384"/>
      <c r="H11" s="398"/>
      <c r="I11" s="385"/>
      <c r="J11" s="158" t="s">
        <v>913</v>
      </c>
      <c r="K11" s="159" t="s">
        <v>1030</v>
      </c>
    </row>
    <row r="12" spans="1:12" x14ac:dyDescent="0.25">
      <c r="A12" s="386" t="s">
        <v>632</v>
      </c>
      <c r="B12" s="404"/>
      <c r="C12" s="373" t="s">
        <v>539</v>
      </c>
      <c r="D12" s="156" t="s">
        <v>887</v>
      </c>
      <c r="E12" s="275" t="s">
        <v>1029</v>
      </c>
      <c r="F12" s="196"/>
      <c r="G12" s="166" t="s">
        <v>413</v>
      </c>
      <c r="H12" s="389"/>
      <c r="I12" s="167" t="s">
        <v>422</v>
      </c>
      <c r="J12" s="156" t="s">
        <v>971</v>
      </c>
      <c r="K12" s="332" t="s">
        <v>265</v>
      </c>
      <c r="L12" s="196"/>
    </row>
    <row r="13" spans="1:12" x14ac:dyDescent="0.25">
      <c r="A13" s="387"/>
      <c r="B13" s="405"/>
      <c r="C13" s="374"/>
      <c r="D13" s="163" t="s">
        <v>888</v>
      </c>
      <c r="E13" s="275" t="s">
        <v>1029</v>
      </c>
      <c r="F13" s="196"/>
      <c r="G13" s="376" t="s">
        <v>758</v>
      </c>
      <c r="H13" s="390"/>
      <c r="I13" s="377" t="s">
        <v>422</v>
      </c>
      <c r="J13" s="160" t="s">
        <v>914</v>
      </c>
      <c r="K13" s="161" t="s">
        <v>1030</v>
      </c>
    </row>
    <row r="14" spans="1:12" x14ac:dyDescent="0.25">
      <c r="A14" s="392"/>
      <c r="B14" s="405"/>
      <c r="C14" s="375"/>
      <c r="D14" s="163" t="s">
        <v>889</v>
      </c>
      <c r="E14" s="275" t="s">
        <v>1029</v>
      </c>
      <c r="F14" s="196"/>
      <c r="G14" s="372"/>
      <c r="H14" s="390"/>
      <c r="I14" s="375"/>
      <c r="J14" s="162" t="s">
        <v>915</v>
      </c>
      <c r="K14" s="161" t="s">
        <v>1030</v>
      </c>
    </row>
    <row r="15" spans="1:12" x14ac:dyDescent="0.25">
      <c r="A15" s="376" t="s">
        <v>689</v>
      </c>
      <c r="B15" s="405"/>
      <c r="C15" s="377" t="s">
        <v>539</v>
      </c>
      <c r="D15" s="160" t="s">
        <v>890</v>
      </c>
      <c r="E15" s="275" t="s">
        <v>1029</v>
      </c>
      <c r="F15" s="196"/>
      <c r="G15" s="376" t="s">
        <v>596</v>
      </c>
      <c r="H15" s="390"/>
      <c r="I15" s="377" t="s">
        <v>422</v>
      </c>
      <c r="J15" s="162" t="s">
        <v>916</v>
      </c>
      <c r="K15" s="275" t="s">
        <v>1029</v>
      </c>
      <c r="L15" s="196"/>
    </row>
    <row r="16" spans="1:12" x14ac:dyDescent="0.25">
      <c r="A16" s="371"/>
      <c r="B16" s="405"/>
      <c r="C16" s="374"/>
      <c r="D16" s="160" t="s">
        <v>891</v>
      </c>
      <c r="E16" s="275" t="s">
        <v>1029</v>
      </c>
      <c r="F16" s="196"/>
      <c r="G16" s="371"/>
      <c r="H16" s="390"/>
      <c r="I16" s="374"/>
      <c r="J16" s="162" t="s">
        <v>917</v>
      </c>
      <c r="K16" s="275" t="s">
        <v>1029</v>
      </c>
      <c r="L16" s="196"/>
    </row>
    <row r="17" spans="1:12" ht="15.75" thickBot="1" x14ac:dyDescent="0.3">
      <c r="A17" s="372"/>
      <c r="B17" s="405"/>
      <c r="C17" s="375"/>
      <c r="D17" s="160" t="s">
        <v>892</v>
      </c>
      <c r="E17" s="275" t="s">
        <v>1029</v>
      </c>
      <c r="F17" s="196"/>
      <c r="G17" s="384"/>
      <c r="H17" s="391"/>
      <c r="I17" s="385"/>
      <c r="J17" s="158" t="s">
        <v>918</v>
      </c>
      <c r="K17" s="334" t="s">
        <v>265</v>
      </c>
      <c r="L17" s="196"/>
    </row>
    <row r="18" spans="1:12" x14ac:dyDescent="0.25">
      <c r="A18" s="376" t="s">
        <v>661</v>
      </c>
      <c r="B18" s="405"/>
      <c r="C18" s="377" t="s">
        <v>539</v>
      </c>
      <c r="D18" s="160" t="s">
        <v>893</v>
      </c>
      <c r="E18" s="275" t="s">
        <v>1029</v>
      </c>
      <c r="F18" s="196"/>
      <c r="G18" s="386" t="s">
        <v>875</v>
      </c>
      <c r="H18" s="378"/>
      <c r="I18" s="373" t="s">
        <v>783</v>
      </c>
      <c r="J18" s="168" t="s">
        <v>919</v>
      </c>
      <c r="K18" s="332" t="s">
        <v>265</v>
      </c>
      <c r="L18" s="196"/>
    </row>
    <row r="19" spans="1:12" x14ac:dyDescent="0.25">
      <c r="A19" s="372"/>
      <c r="B19" s="405"/>
      <c r="C19" s="375"/>
      <c r="D19" s="160" t="s">
        <v>894</v>
      </c>
      <c r="E19" s="275" t="s">
        <v>1029</v>
      </c>
      <c r="F19" s="196"/>
      <c r="G19" s="387"/>
      <c r="H19" s="379"/>
      <c r="I19" s="374"/>
      <c r="J19" s="160" t="s">
        <v>920</v>
      </c>
      <c r="K19" s="321" t="s">
        <v>265</v>
      </c>
      <c r="L19" s="196"/>
    </row>
    <row r="20" spans="1:12" x14ac:dyDescent="0.25">
      <c r="A20" s="376" t="s">
        <v>591</v>
      </c>
      <c r="B20" s="405"/>
      <c r="C20" s="377" t="s">
        <v>539</v>
      </c>
      <c r="D20" s="160" t="s">
        <v>895</v>
      </c>
      <c r="E20" s="186" t="s">
        <v>265</v>
      </c>
      <c r="F20" s="257"/>
      <c r="G20" s="387"/>
      <c r="H20" s="379"/>
      <c r="I20" s="374"/>
      <c r="J20" s="160" t="s">
        <v>921</v>
      </c>
      <c r="K20" s="321" t="s">
        <v>265</v>
      </c>
      <c r="L20" s="196"/>
    </row>
    <row r="21" spans="1:12" ht="15.75" thickBot="1" x14ac:dyDescent="0.3">
      <c r="A21" s="372"/>
      <c r="B21" s="405"/>
      <c r="C21" s="375"/>
      <c r="D21" s="162" t="s">
        <v>974</v>
      </c>
      <c r="E21" s="186" t="s">
        <v>265</v>
      </c>
      <c r="F21" s="257"/>
      <c r="G21" s="388"/>
      <c r="H21" s="380"/>
      <c r="I21" s="385"/>
      <c r="J21" s="164" t="s">
        <v>922</v>
      </c>
      <c r="K21" s="334" t="s">
        <v>265</v>
      </c>
      <c r="L21" s="196"/>
    </row>
    <row r="22" spans="1:12" ht="30.75" thickBot="1" x14ac:dyDescent="0.3">
      <c r="A22" s="402" t="s">
        <v>532</v>
      </c>
      <c r="B22" s="405"/>
      <c r="C22" s="377" t="s">
        <v>539</v>
      </c>
      <c r="D22" s="160" t="s">
        <v>897</v>
      </c>
      <c r="E22" s="275" t="s">
        <v>1029</v>
      </c>
      <c r="F22" s="257"/>
      <c r="G22" s="152" t="s">
        <v>293</v>
      </c>
      <c r="H22" s="169"/>
      <c r="I22" s="170" t="s">
        <v>303</v>
      </c>
      <c r="J22" s="171" t="s">
        <v>968</v>
      </c>
      <c r="K22" s="337" t="s">
        <v>265</v>
      </c>
      <c r="L22" s="196"/>
    </row>
    <row r="23" spans="1:12" ht="15.75" thickBot="1" x14ac:dyDescent="0.3">
      <c r="A23" s="403"/>
      <c r="B23" s="406"/>
      <c r="C23" s="385"/>
      <c r="D23" s="164" t="s">
        <v>941</v>
      </c>
      <c r="E23" s="159" t="s">
        <v>265</v>
      </c>
      <c r="F23" s="257"/>
      <c r="G23" s="370" t="s">
        <v>879</v>
      </c>
      <c r="H23" s="381"/>
      <c r="I23" s="373" t="s">
        <v>503</v>
      </c>
      <c r="J23" s="156" t="s">
        <v>923</v>
      </c>
      <c r="K23" s="274" t="s">
        <v>1029</v>
      </c>
      <c r="L23" s="196"/>
    </row>
    <row r="24" spans="1:12" x14ac:dyDescent="0.25">
      <c r="A24" s="370" t="s">
        <v>427</v>
      </c>
      <c r="B24" s="399"/>
      <c r="C24" s="373" t="s">
        <v>436</v>
      </c>
      <c r="D24" s="156" t="s">
        <v>898</v>
      </c>
      <c r="E24" s="187" t="s">
        <v>265</v>
      </c>
      <c r="G24" s="371"/>
      <c r="H24" s="382"/>
      <c r="I24" s="374"/>
      <c r="J24" s="163" t="s">
        <v>924</v>
      </c>
      <c r="K24" s="275" t="s">
        <v>1029</v>
      </c>
      <c r="L24" s="196"/>
    </row>
    <row r="25" spans="1:12" x14ac:dyDescent="0.25">
      <c r="A25" s="371"/>
      <c r="B25" s="400"/>
      <c r="C25" s="374"/>
      <c r="D25" s="163" t="s">
        <v>899</v>
      </c>
      <c r="E25" s="186" t="s">
        <v>265</v>
      </c>
      <c r="G25" s="372"/>
      <c r="H25" s="382"/>
      <c r="I25" s="375"/>
      <c r="J25" s="163" t="s">
        <v>925</v>
      </c>
      <c r="K25" s="275" t="s">
        <v>1029</v>
      </c>
      <c r="L25" s="196"/>
    </row>
    <row r="26" spans="1:12" x14ac:dyDescent="0.25">
      <c r="A26" s="371"/>
      <c r="B26" s="400"/>
      <c r="C26" s="374"/>
      <c r="D26" s="160" t="s">
        <v>900</v>
      </c>
      <c r="E26" s="186" t="s">
        <v>265</v>
      </c>
      <c r="G26" s="376" t="s">
        <v>494</v>
      </c>
      <c r="H26" s="382"/>
      <c r="I26" s="377" t="s">
        <v>503</v>
      </c>
      <c r="J26" s="160" t="s">
        <v>930</v>
      </c>
      <c r="K26" s="161" t="s">
        <v>265</v>
      </c>
      <c r="L26" s="182"/>
    </row>
    <row r="27" spans="1:12" x14ac:dyDescent="0.25">
      <c r="A27" s="371"/>
      <c r="B27" s="400"/>
      <c r="C27" s="374"/>
      <c r="D27" s="160" t="s">
        <v>901</v>
      </c>
      <c r="E27" s="186" t="s">
        <v>265</v>
      </c>
      <c r="G27" s="371"/>
      <c r="H27" s="382"/>
      <c r="I27" s="374"/>
      <c r="J27" s="162" t="s">
        <v>926</v>
      </c>
      <c r="K27" s="161" t="s">
        <v>265</v>
      </c>
      <c r="L27" s="257"/>
    </row>
    <row r="28" spans="1:12" x14ac:dyDescent="0.25">
      <c r="A28" s="371"/>
      <c r="B28" s="400"/>
      <c r="C28" s="374"/>
      <c r="D28" s="160" t="s">
        <v>902</v>
      </c>
      <c r="E28" s="275" t="s">
        <v>1029</v>
      </c>
      <c r="F28" s="196"/>
      <c r="G28" s="371"/>
      <c r="H28" s="382"/>
      <c r="I28" s="374"/>
      <c r="J28" s="162" t="s">
        <v>1022</v>
      </c>
      <c r="K28" s="186" t="s">
        <v>265</v>
      </c>
      <c r="L28" s="257"/>
    </row>
    <row r="29" spans="1:12" x14ac:dyDescent="0.25">
      <c r="A29" s="371"/>
      <c r="B29" s="400"/>
      <c r="C29" s="374"/>
      <c r="D29" s="160" t="s">
        <v>903</v>
      </c>
      <c r="E29" s="161" t="s">
        <v>1030</v>
      </c>
      <c r="F29" s="198"/>
      <c r="G29" s="372"/>
      <c r="H29" s="382"/>
      <c r="I29" s="375"/>
      <c r="J29" s="162" t="s">
        <v>959</v>
      </c>
      <c r="K29" s="275" t="s">
        <v>1029</v>
      </c>
      <c r="L29" s="257"/>
    </row>
    <row r="30" spans="1:12" ht="15.75" thickBot="1" x14ac:dyDescent="0.3">
      <c r="A30" s="371"/>
      <c r="B30" s="400"/>
      <c r="C30" s="374"/>
      <c r="D30" s="160" t="s">
        <v>904</v>
      </c>
      <c r="E30" s="161" t="s">
        <v>1030</v>
      </c>
      <c r="F30" s="198"/>
      <c r="G30" s="172" t="s">
        <v>874</v>
      </c>
      <c r="H30" s="383"/>
      <c r="I30" s="173" t="s">
        <v>503</v>
      </c>
      <c r="J30" s="174"/>
      <c r="K30" s="188" t="s">
        <v>265</v>
      </c>
    </row>
    <row r="31" spans="1:12" x14ac:dyDescent="0.25">
      <c r="A31" s="371"/>
      <c r="B31" s="400"/>
      <c r="C31" s="374"/>
      <c r="D31" s="160" t="s">
        <v>905</v>
      </c>
      <c r="E31" s="161" t="s">
        <v>1030</v>
      </c>
      <c r="F31" s="198"/>
    </row>
    <row r="32" spans="1:12" ht="15.75" thickBot="1" x14ac:dyDescent="0.3">
      <c r="A32" s="384"/>
      <c r="B32" s="401"/>
      <c r="C32" s="385"/>
      <c r="D32" s="164" t="s">
        <v>906</v>
      </c>
      <c r="E32" s="276" t="s">
        <v>1029</v>
      </c>
      <c r="F32" s="257"/>
    </row>
  </sheetData>
  <sortState ref="A4:E25">
    <sortCondition ref="C4:C25"/>
  </sortState>
  <mergeCells count="45">
    <mergeCell ref="A4:A5"/>
    <mergeCell ref="C4:C5"/>
    <mergeCell ref="A6:A7"/>
    <mergeCell ref="A8:A9"/>
    <mergeCell ref="A10:A11"/>
    <mergeCell ref="B4:B5"/>
    <mergeCell ref="B6:B11"/>
    <mergeCell ref="C6:C11"/>
    <mergeCell ref="A24:A32"/>
    <mergeCell ref="C24:C32"/>
    <mergeCell ref="B24:B32"/>
    <mergeCell ref="G4:G5"/>
    <mergeCell ref="I4:I5"/>
    <mergeCell ref="A20:A21"/>
    <mergeCell ref="C20:C21"/>
    <mergeCell ref="A22:A23"/>
    <mergeCell ref="C22:C23"/>
    <mergeCell ref="B12:B23"/>
    <mergeCell ref="A12:A14"/>
    <mergeCell ref="C12:C14"/>
    <mergeCell ref="A15:A17"/>
    <mergeCell ref="C15:C17"/>
    <mergeCell ref="A18:A19"/>
    <mergeCell ref="C18:C19"/>
    <mergeCell ref="G6:G7"/>
    <mergeCell ref="I6:I7"/>
    <mergeCell ref="G8:G9"/>
    <mergeCell ref="I8:I9"/>
    <mergeCell ref="G10:G11"/>
    <mergeCell ref="I10:I11"/>
    <mergeCell ref="H4:H7"/>
    <mergeCell ref="H8:H11"/>
    <mergeCell ref="G13:G14"/>
    <mergeCell ref="I13:I14"/>
    <mergeCell ref="G15:G17"/>
    <mergeCell ref="I15:I17"/>
    <mergeCell ref="G18:G21"/>
    <mergeCell ref="I18:I21"/>
    <mergeCell ref="H12:H17"/>
    <mergeCell ref="G23:G25"/>
    <mergeCell ref="I23:I25"/>
    <mergeCell ref="G26:G29"/>
    <mergeCell ref="I26:I29"/>
    <mergeCell ref="H18:H21"/>
    <mergeCell ref="H23:H30"/>
  </mergeCells>
  <hyperlinks>
    <hyperlink ref="D4" location="'Ficha_IND-PCS-CM-001-0'!I25" display="Ficha_IND-PCS-CM-001-0"/>
    <hyperlink ref="D5" location="'Ficha_IND-PCS-CM-002-0'!I25" display="'Ficha_IND-PCS-CM-002-0'!I25"/>
    <hyperlink ref="D6" location="'Ficha_IND-PCS-PE-001-1'!L25" display="Ir a IND-PCS-PE-001-1"/>
    <hyperlink ref="D7" location="'Ficha_IND-PCS-PE-002-0'!L25" display="Ir a IND-PCS-PE-002-0"/>
    <hyperlink ref="D8" location="'Ficha_IND-PCS-ED-001-0'!O25" display="Ir a IND-PCS-ED-001-0"/>
    <hyperlink ref="D9" location="'Ficha_IND-PCS-ED-002-0'!O25" display="Ir a IND-PCS-ED-002-0"/>
    <hyperlink ref="D10" location="'Ficha_IND-PCS-RP-001-0'!L25" display="Ir a IND-PCS-RP-001-0"/>
    <hyperlink ref="D11" location="'Ficha_IND-PCS-RP-002-0'!L25" display="Ir a IND-PCS-RP-002-0"/>
    <hyperlink ref="D12" location="'Ficha_IND-PCS-GD-001-1'!L25" display="Ir a IND-PCS-GD-001-1"/>
    <hyperlink ref="D13" location="'Ficha_IND-PCS-GD-002-1'!L25" display="Ir a IND-PCS-GD-002-1"/>
    <hyperlink ref="D14" location="'Ficha_IND-PCS-GD-003-1'!L25" display="'Ficha_IND-PCS-GD-003-1'!L25"/>
    <hyperlink ref="D15" location="'Ficha_IND-PCS-GF-001-1'!I25" display="'Ficha_IND-PCS-GF-001-1'!I25"/>
    <hyperlink ref="D16" location="'Ficha_IND-PCS-GF-002-1'!I25" display="'Ficha_IND-PCS-GF-002-1'!I25"/>
    <hyperlink ref="D17" location="'Ficha_IND-PCS-GF-003-1'!I25" display="'Ficha_IND-PCS-GF-003-1'!I25"/>
    <hyperlink ref="D18" location="'Ficha_IND-PCS-CB-001-0'!I25" display="'Ficha_IND-PCS-CB-001-0'!I25"/>
    <hyperlink ref="D19" location="'Ficha_IND-PCS-CB-002-0'!I25" display="'Ficha_IND-PCS-CB-002-0'!I25"/>
    <hyperlink ref="D20" location="'Ficha_IND-PCS-IT-001-0'!O25" display="'Ficha_IND-PCS-IT-001-0'!O25"/>
    <hyperlink ref="D21" location="'Ficha_IND-PCS-IT-002-1'!O25" display="Ir a IND-PCS-IT-002-1"/>
    <hyperlink ref="D22" location="'Ficha_IND-PCS-AT-001-0'!I25" display="'Ficha_IND-PCS-AT-001-0'!I25"/>
    <hyperlink ref="D23" location="'Ficha_IND-PCS-AT-002-1'!I25" display="Ir a IND-PCS-AT-002-1"/>
    <hyperlink ref="D24" location="'Ficha_IND-PCS-VG-001-0'!O25" display="'Ficha_IND-PCS-VG-001-0'!O25"/>
    <hyperlink ref="D25" location="'Ficha_IND-PCS-VG-002-0'!O25" display="'Ficha_IND-PCS-VG-002-0'!O25"/>
    <hyperlink ref="D26" location="'Ficha_IND-PCS-VG-003-0'!O25" display="'Ficha_IND-PCS-VG-003-0'!O25"/>
    <hyperlink ref="D27" location="'Ficha_IND-PCS-VG-004-0'!O25" display="'Ficha_IND-PCS-VG-004-0'!O25"/>
    <hyperlink ref="D28" location="'Ficha_IND-PCS-VG-005-0'!L25" display="Ir a IND-PCS-VG-005-0"/>
    <hyperlink ref="D29" location="'Ficha_IND-PCS-VG-006-0'!I25" display="'Ficha_IND-PCS-VG-006-0'!I25"/>
    <hyperlink ref="D30" location="'Ficha_IND-PCS-VG-007-0'!I25" display="'Ficha_IND-PCS-VG-007-0'!I25"/>
    <hyperlink ref="D31" location="'Ficha_IND-PCS-VG-008-0'!I25" display="'Ficha_IND-PCS-VG-008-0'!I25"/>
    <hyperlink ref="D32" location="'Ficha_IND-PCS-VG-009-0'!L25" display="Ir a IND-PCS-VG-009-0"/>
    <hyperlink ref="J4" location="'Ficha_IND-PCS-TI-001-0'!I25" display="'Ficha_IND-PCS-TI-001-0'!I25"/>
    <hyperlink ref="J5" location="'Ficha_IND-PCS-TI-002-0'!I25" display="'Ficha_IND-PCS-TI-002-0'!I25"/>
    <hyperlink ref="J6" location="'Ficha_IND-PCS-RT-001-0'!I25" display="'Ficha_IND-PCS-RT-001-0'!I25"/>
    <hyperlink ref="J7" location="'Ficha_IND-PCS-RT-002-0'!I25" display="'Ficha_IND-PCS-RT-002-0'!I25"/>
    <hyperlink ref="J8" location="'Ficha_IND-PCS-PI-001-0'!O25" display="Ficha_IND-PCS-PI-001-0'!O25"/>
    <hyperlink ref="J9" location="'Ficha_IND-PCS-PI-002-0'!L25" display="Ir a IND-PCS-PI-002-0"/>
    <hyperlink ref="J10" location="'Ficha_IND-PCS-SG-001-0'!I25" display="'Ficha_IND-PCS-SG-001-0'!I25"/>
    <hyperlink ref="J11" location="'Ficha_IND-PCS-SG-002-0'!I25" display="'Ficha_IND-PCS-SG-002-0'!I25"/>
    <hyperlink ref="J12" location="'Ficha_IND-PCS-DO-001-1'!O25" display="Ir a IND-PCS-DO-001-1"/>
    <hyperlink ref="J13" location="'Ficha_IND-PCS-RL-001-0'!I25" display="'Ficha_IND-PCS-RL-001-0'!I25"/>
    <hyperlink ref="J14" location="'Ficha_IND-PCS-RL-002-0'!I25" display="'Ficha_IND-PCS-RL-002-0'!I25"/>
    <hyperlink ref="J15" location="'Ficha_IND-PCS-CT-001-0'!L25" display="Ir a IND-PCS-CT-001-0"/>
    <hyperlink ref="J16" location="'Ficha_IND-PCS-CT-002-0'!L25" display="Ir a IND-PCS-CT-002-0"/>
    <hyperlink ref="J17" location="'Ficha_IND-PCS-CT-003-0'!O25" display="Ir a IND-PCS-CT-003-0"/>
    <hyperlink ref="J18" location="'Ficha_IND-PCS-ES-001-0'!O25" display="Ir a IND-PCS-ES-001-0"/>
    <hyperlink ref="J19" location="'Ficha_IND-PCS-ES-002-0'!O25" display="Ir a IND-PCS-ES-002-0"/>
    <hyperlink ref="J20" location="'Ficha_IND-PCS-ES-003-0'!O25" display="Ir a IND-PCS-ES-003-0"/>
    <hyperlink ref="J21" location="'Ficha_IND-PCS-ES-004-0'!O25" display="Ir a IND-PCS-ES-004-0"/>
    <hyperlink ref="J22" location="'Ficha_IND-PCS-GC-001-1'!O25" display="Ir a IND-PCS-GC-001-1"/>
    <hyperlink ref="J23" location="'Ficha_IND-PCS-AU-001-0'!L25" display="Ir a IND-PCS-AU-001-0"/>
    <hyperlink ref="J24" location="'Ficha_IND-PCS-AU-002-0'!L25" display="Ir a IND-PCS-AU-002-0"/>
    <hyperlink ref="J25" location="'Ficha_IND-PCS-AU-003-0'!L25" display="Ir a IND-PCS-AU-003-0"/>
    <hyperlink ref="J26" location="'Ficha_IND-PCS-CD-001-1'!O25" display="Ir a IND-PCS-CD-001-1"/>
    <hyperlink ref="J27" location="'Ficha_IND-PCS-CD-002-0'!O25" display="Ir a IND-PCS-CD-002-0"/>
    <hyperlink ref="J28" location="'Ficha_IND-PCS-CD-003-1'!O25" display="Ir a IND-PCS-CD-003-1"/>
    <hyperlink ref="J29" location="'Ficha_IND-PCS-CD-004-1'!L25" display="Ir a IND-PCS-CD-004-1"/>
  </hyperlinks>
  <pageMargins left="0.7" right="0.7" top="0.75" bottom="0.75" header="0.3" footer="0.3"/>
  <pageSetup orientation="portrait" r:id="rId1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zoomScale="70" zoomScaleNormal="70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597</v>
      </c>
      <c r="C6" s="20"/>
    </row>
    <row r="7" spans="1:5" ht="28.5" x14ac:dyDescent="0.2">
      <c r="A7" s="15" t="s">
        <v>118</v>
      </c>
      <c r="B7" s="85" t="s">
        <v>611</v>
      </c>
      <c r="C7" s="20"/>
    </row>
    <row r="8" spans="1:5" ht="42.75" x14ac:dyDescent="0.2">
      <c r="A8" s="15" t="s">
        <v>119</v>
      </c>
      <c r="B8" s="85" t="s">
        <v>612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596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613</v>
      </c>
      <c r="C25" s="72" t="s">
        <v>614</v>
      </c>
      <c r="D25" s="52"/>
      <c r="E25" s="89"/>
      <c r="F25" s="330">
        <v>177</v>
      </c>
      <c r="G25" s="90"/>
      <c r="H25" s="89"/>
      <c r="I25" s="330">
        <v>39</v>
      </c>
      <c r="J25" s="90"/>
      <c r="K25" s="89"/>
      <c r="L25" s="315"/>
      <c r="M25" s="90"/>
      <c r="N25" s="89"/>
      <c r="O25" s="93"/>
      <c r="P25" s="107" t="s">
        <v>608</v>
      </c>
    </row>
    <row r="26" spans="1:16" ht="47.25" customHeight="1" thickBot="1" x14ac:dyDescent="0.25">
      <c r="A26" s="65" t="s">
        <v>131</v>
      </c>
      <c r="B26" s="72" t="s">
        <v>598</v>
      </c>
      <c r="C26" s="72" t="s">
        <v>615</v>
      </c>
      <c r="D26" s="52"/>
      <c r="E26" s="89"/>
      <c r="F26" s="331">
        <v>176</v>
      </c>
      <c r="G26" s="90"/>
      <c r="H26" s="89"/>
      <c r="I26" s="331">
        <v>39</v>
      </c>
      <c r="J26" s="90"/>
      <c r="K26" s="89"/>
      <c r="L26" s="316"/>
      <c r="M26" s="90"/>
      <c r="N26" s="89"/>
      <c r="O26" s="94"/>
      <c r="P26" s="107" t="s">
        <v>616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606</v>
      </c>
      <c r="C34" s="85" t="s">
        <v>605</v>
      </c>
    </row>
    <row r="35" spans="1:15" x14ac:dyDescent="0.2">
      <c r="A35" s="14" t="s">
        <v>137</v>
      </c>
      <c r="B35" s="85" t="s">
        <v>422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 t="s">
        <v>617</v>
      </c>
      <c r="G39" s="14"/>
      <c r="H39" s="14"/>
      <c r="I39" s="85" t="s">
        <v>617</v>
      </c>
      <c r="J39" s="14"/>
      <c r="K39" s="14"/>
      <c r="L39" s="85" t="s">
        <v>617</v>
      </c>
      <c r="M39" s="14"/>
      <c r="N39" s="14"/>
      <c r="O39" s="85" t="s">
        <v>617</v>
      </c>
    </row>
    <row r="40" spans="1:15" x14ac:dyDescent="0.2">
      <c r="C40" s="83" t="s">
        <v>139</v>
      </c>
      <c r="D40" s="14"/>
      <c r="E40" s="14"/>
      <c r="F40" s="87">
        <v>0.7</v>
      </c>
      <c r="G40" s="101"/>
      <c r="H40" s="101"/>
      <c r="I40" s="87">
        <v>0.7</v>
      </c>
      <c r="J40" s="101"/>
      <c r="K40" s="101"/>
      <c r="L40" s="87">
        <v>0.7</v>
      </c>
      <c r="M40" s="101"/>
      <c r="N40" s="101"/>
      <c r="O40" s="87">
        <v>0.7</v>
      </c>
    </row>
    <row r="41" spans="1:15" x14ac:dyDescent="0.2">
      <c r="C41" s="83" t="s">
        <v>128</v>
      </c>
      <c r="D41" s="14"/>
      <c r="E41" s="14"/>
      <c r="F41" s="87">
        <v>0.8</v>
      </c>
      <c r="G41" s="101"/>
      <c r="H41" s="101"/>
      <c r="I41" s="87">
        <v>0.8</v>
      </c>
      <c r="J41" s="101"/>
      <c r="K41" s="101"/>
      <c r="L41" s="87">
        <v>0.8</v>
      </c>
      <c r="M41" s="101"/>
      <c r="N41" s="101"/>
      <c r="O41" s="87">
        <v>0.8</v>
      </c>
    </row>
    <row r="42" spans="1:15" x14ac:dyDescent="0.2">
      <c r="C42" s="83" t="s">
        <v>140</v>
      </c>
      <c r="D42" s="14"/>
      <c r="E42" s="14"/>
      <c r="F42" s="305">
        <f>+(F25/F26)*F29%</f>
        <v>1.0056818181818181</v>
      </c>
      <c r="G42" s="14"/>
      <c r="H42" s="14"/>
      <c r="I42" s="305">
        <f>+(I25/I26)*I29%</f>
        <v>1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0.7</v>
      </c>
    </row>
    <row r="47" spans="1:15" x14ac:dyDescent="0.2">
      <c r="A47" s="14" t="s">
        <v>144</v>
      </c>
      <c r="B47" s="87">
        <v>0.8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609</v>
      </c>
      <c r="C51" s="14" t="s">
        <v>606</v>
      </c>
      <c r="D51" s="108">
        <v>43620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422</v>
      </c>
      <c r="C52" s="14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zoomScale="70" zoomScaleNormal="70" workbookViewId="0">
      <selection activeCell="I25" sqref="I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618</v>
      </c>
      <c r="C6" s="20"/>
    </row>
    <row r="7" spans="1:5" ht="28.5" x14ac:dyDescent="0.2">
      <c r="A7" s="15" t="s">
        <v>118</v>
      </c>
      <c r="B7" s="85" t="s">
        <v>619</v>
      </c>
      <c r="C7" s="20"/>
    </row>
    <row r="8" spans="1:5" ht="42.75" x14ac:dyDescent="0.2">
      <c r="A8" s="15" t="s">
        <v>119</v>
      </c>
      <c r="B8" s="85" t="s">
        <v>620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x14ac:dyDescent="0.2">
      <c r="A15" s="15" t="s">
        <v>0</v>
      </c>
      <c r="B15" s="85" t="s">
        <v>596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621</v>
      </c>
      <c r="C25" s="72" t="s">
        <v>623</v>
      </c>
      <c r="D25" s="52"/>
      <c r="E25" s="89"/>
      <c r="F25" s="42"/>
      <c r="G25" s="90"/>
      <c r="H25" s="89"/>
      <c r="I25" s="330">
        <v>288</v>
      </c>
      <c r="J25" s="90"/>
      <c r="K25" s="89"/>
      <c r="L25" s="42"/>
      <c r="M25" s="90"/>
      <c r="N25" s="89"/>
      <c r="O25" s="315"/>
      <c r="P25" s="107" t="s">
        <v>626</v>
      </c>
    </row>
    <row r="26" spans="1:16" ht="47.25" customHeight="1" thickBot="1" x14ac:dyDescent="0.25">
      <c r="A26" s="65" t="s">
        <v>131</v>
      </c>
      <c r="B26" s="72" t="s">
        <v>622</v>
      </c>
      <c r="C26" s="72" t="s">
        <v>624</v>
      </c>
      <c r="D26" s="52"/>
      <c r="E26" s="89"/>
      <c r="F26" s="42"/>
      <c r="G26" s="90"/>
      <c r="H26" s="89"/>
      <c r="I26" s="331">
        <v>587</v>
      </c>
      <c r="J26" s="90"/>
      <c r="K26" s="89"/>
      <c r="L26" s="42"/>
      <c r="M26" s="90"/>
      <c r="N26" s="89"/>
      <c r="O26" s="316"/>
      <c r="P26" s="107" t="s">
        <v>627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606</v>
      </c>
      <c r="C34" s="85" t="s">
        <v>605</v>
      </c>
    </row>
    <row r="35" spans="1:15" x14ac:dyDescent="0.2">
      <c r="A35" s="14" t="s">
        <v>137</v>
      </c>
      <c r="B35" s="85" t="s">
        <v>422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99.75" x14ac:dyDescent="0.2">
      <c r="C39" s="83" t="s">
        <v>129</v>
      </c>
      <c r="D39" s="14"/>
      <c r="E39" s="14"/>
      <c r="F39" s="85"/>
      <c r="G39" s="14"/>
      <c r="H39" s="14"/>
      <c r="I39" s="85" t="s">
        <v>625</v>
      </c>
      <c r="J39" s="14"/>
      <c r="K39" s="14"/>
      <c r="L39" s="85"/>
      <c r="M39" s="14"/>
      <c r="N39" s="14"/>
      <c r="O39" s="85" t="s">
        <v>625</v>
      </c>
    </row>
    <row r="40" spans="1:15" x14ac:dyDescent="0.2">
      <c r="C40" s="83" t="s">
        <v>139</v>
      </c>
      <c r="D40" s="14"/>
      <c r="E40" s="14"/>
      <c r="F40" s="87"/>
      <c r="G40" s="101"/>
      <c r="H40" s="101"/>
      <c r="I40" s="87">
        <v>0.3</v>
      </c>
      <c r="J40" s="101"/>
      <c r="K40" s="101"/>
      <c r="L40" s="87"/>
      <c r="M40" s="101"/>
      <c r="N40" s="101"/>
      <c r="O40" s="87">
        <v>0.3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87">
        <v>0.37</v>
      </c>
      <c r="J41" s="101"/>
      <c r="K41" s="101"/>
      <c r="L41" s="87"/>
      <c r="M41" s="101"/>
      <c r="N41" s="101"/>
      <c r="O41" s="87">
        <v>0.38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306">
        <f>+(I25/I26)*I29%</f>
        <v>0.49063032367972742</v>
      </c>
      <c r="J42" s="14"/>
      <c r="K42" s="14"/>
      <c r="L42" s="97"/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115</v>
      </c>
    </row>
    <row r="46" spans="1:15" x14ac:dyDescent="0.2">
      <c r="A46" s="14" t="s">
        <v>143</v>
      </c>
      <c r="B46" s="87">
        <f>+SUM(I40,O40)</f>
        <v>0.6</v>
      </c>
    </row>
    <row r="47" spans="1:15" x14ac:dyDescent="0.2">
      <c r="A47" s="14" t="s">
        <v>144</v>
      </c>
      <c r="B47" s="87">
        <f>+SUM(I41,O41)</f>
        <v>0.75</v>
      </c>
    </row>
    <row r="48" spans="1:15" x14ac:dyDescent="0.2">
      <c r="A48" s="14" t="s">
        <v>145</v>
      </c>
      <c r="B48" s="97" t="e">
        <f>+SUM(I42,O42)/2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609</v>
      </c>
      <c r="C51" s="14" t="s">
        <v>606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 t="s">
        <v>422</v>
      </c>
      <c r="C52" s="14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topLeftCell="B7"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629</v>
      </c>
      <c r="C6" s="20"/>
    </row>
    <row r="7" spans="1:5" ht="42.75" x14ac:dyDescent="0.2">
      <c r="A7" s="15" t="s">
        <v>118</v>
      </c>
      <c r="B7" s="85" t="s">
        <v>628</v>
      </c>
      <c r="C7" s="20"/>
    </row>
    <row r="8" spans="1:5" ht="57" x14ac:dyDescent="0.2">
      <c r="A8" s="15" t="s">
        <v>119</v>
      </c>
      <c r="B8" s="85" t="s">
        <v>630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73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635</v>
      </c>
      <c r="C25" s="72" t="s">
        <v>637</v>
      </c>
      <c r="D25" s="52"/>
      <c r="E25" s="89"/>
      <c r="F25" s="284">
        <v>5788</v>
      </c>
      <c r="G25" s="90"/>
      <c r="H25" s="89"/>
      <c r="I25" s="284">
        <v>1347</v>
      </c>
      <c r="J25" s="90"/>
      <c r="K25" s="89"/>
      <c r="L25" s="315"/>
      <c r="M25" s="90"/>
      <c r="N25" s="89"/>
      <c r="O25" s="258"/>
      <c r="P25" s="107" t="s">
        <v>633</v>
      </c>
    </row>
    <row r="26" spans="1:16" ht="47.25" customHeight="1" thickBot="1" x14ac:dyDescent="0.25">
      <c r="A26" s="65" t="s">
        <v>131</v>
      </c>
      <c r="B26" s="72" t="s">
        <v>636</v>
      </c>
      <c r="C26" s="72" t="s">
        <v>638</v>
      </c>
      <c r="D26" s="52"/>
      <c r="E26" s="89"/>
      <c r="F26" s="71">
        <v>45208</v>
      </c>
      <c r="G26" s="90"/>
      <c r="H26" s="89"/>
      <c r="I26" s="71">
        <v>15289</v>
      </c>
      <c r="J26" s="90"/>
      <c r="K26" s="89"/>
      <c r="L26" s="316"/>
      <c r="M26" s="90"/>
      <c r="N26" s="89"/>
      <c r="O26" s="259"/>
      <c r="P26" s="107" t="s">
        <v>633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 t="s">
        <v>634</v>
      </c>
      <c r="G39" s="14"/>
      <c r="H39" s="14"/>
      <c r="I39" s="85" t="s">
        <v>634</v>
      </c>
      <c r="J39" s="14"/>
      <c r="K39" s="14"/>
      <c r="L39" s="85" t="s">
        <v>634</v>
      </c>
      <c r="M39" s="14"/>
      <c r="N39" s="14"/>
      <c r="O39" s="85" t="s">
        <v>634</v>
      </c>
    </row>
    <row r="40" spans="1:15" x14ac:dyDescent="0.2">
      <c r="C40" s="83" t="s">
        <v>139</v>
      </c>
      <c r="D40" s="14"/>
      <c r="E40" s="14"/>
      <c r="F40" s="112">
        <v>0.1</v>
      </c>
      <c r="G40" s="113"/>
      <c r="H40" s="113"/>
      <c r="I40" s="112">
        <v>0.1</v>
      </c>
      <c r="J40" s="113"/>
      <c r="K40" s="113"/>
      <c r="L40" s="112">
        <v>0.1</v>
      </c>
      <c r="M40" s="113"/>
      <c r="N40" s="113"/>
      <c r="O40" s="112">
        <v>0.1</v>
      </c>
    </row>
    <row r="41" spans="1:15" x14ac:dyDescent="0.2">
      <c r="C41" s="83" t="s">
        <v>128</v>
      </c>
      <c r="D41" s="14"/>
      <c r="E41" s="14"/>
      <c r="F41" s="87">
        <v>0</v>
      </c>
      <c r="G41" s="101"/>
      <c r="H41" s="101"/>
      <c r="I41" s="87">
        <v>0</v>
      </c>
      <c r="J41" s="101"/>
      <c r="K41" s="101"/>
      <c r="L41" s="87">
        <v>0</v>
      </c>
      <c r="M41" s="101"/>
      <c r="N41" s="101"/>
      <c r="O41" s="87">
        <v>0</v>
      </c>
    </row>
    <row r="42" spans="1:15" x14ac:dyDescent="0.2">
      <c r="C42" s="83" t="s">
        <v>140</v>
      </c>
      <c r="D42" s="14"/>
      <c r="E42" s="14"/>
      <c r="F42" s="277">
        <f>+(F25/F26)*F29%</f>
        <v>0.12803043709078038</v>
      </c>
      <c r="G42" s="14"/>
      <c r="H42" s="14"/>
      <c r="I42" s="311">
        <f>+(I25/I26)*I29%</f>
        <v>8.8102557394204986E-2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09">
        <v>0.1</v>
      </c>
    </row>
    <row r="47" spans="1:15" x14ac:dyDescent="0.2">
      <c r="A47" s="14" t="s">
        <v>144</v>
      </c>
      <c r="B47" s="87">
        <v>0</v>
      </c>
    </row>
    <row r="48" spans="1:15" x14ac:dyDescent="0.2">
      <c r="A48" s="14" t="s">
        <v>145</v>
      </c>
      <c r="B48" s="97" t="e">
        <f>+AVERAGE(L42,O42)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277</v>
      </c>
      <c r="C51" s="85" t="s">
        <v>352</v>
      </c>
      <c r="D51" s="108">
        <v>43641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70" zoomScaleNormal="70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639</v>
      </c>
      <c r="C6" s="20"/>
    </row>
    <row r="7" spans="1:5" x14ac:dyDescent="0.2">
      <c r="A7" s="15" t="s">
        <v>118</v>
      </c>
      <c r="B7" s="85" t="s">
        <v>640</v>
      </c>
      <c r="C7" s="20"/>
    </row>
    <row r="8" spans="1:5" ht="71.25" x14ac:dyDescent="0.2">
      <c r="A8" s="15" t="s">
        <v>119</v>
      </c>
      <c r="B8" s="85" t="s">
        <v>641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642</v>
      </c>
      <c r="C25" s="72" t="s">
        <v>644</v>
      </c>
      <c r="D25" s="52"/>
      <c r="E25" s="89"/>
      <c r="F25" s="284">
        <v>6</v>
      </c>
      <c r="G25" s="90"/>
      <c r="H25" s="89"/>
      <c r="I25" s="284">
        <v>156</v>
      </c>
      <c r="J25" s="90"/>
      <c r="K25" s="89"/>
      <c r="L25" s="315"/>
      <c r="M25" s="90"/>
      <c r="N25" s="89"/>
      <c r="O25" s="258"/>
      <c r="P25" s="107" t="s">
        <v>647</v>
      </c>
    </row>
    <row r="26" spans="1:16" ht="47.25" customHeight="1" thickBot="1" x14ac:dyDescent="0.25">
      <c r="A26" s="65" t="s">
        <v>131</v>
      </c>
      <c r="B26" s="72" t="s">
        <v>643</v>
      </c>
      <c r="C26" s="72" t="s">
        <v>645</v>
      </c>
      <c r="D26" s="52"/>
      <c r="E26" s="89"/>
      <c r="F26" s="71">
        <v>6</v>
      </c>
      <c r="G26" s="90"/>
      <c r="H26" s="89"/>
      <c r="I26" s="71">
        <v>156</v>
      </c>
      <c r="J26" s="90"/>
      <c r="K26" s="89"/>
      <c r="L26" s="316"/>
      <c r="M26" s="90"/>
      <c r="N26" s="89"/>
      <c r="O26" s="259"/>
      <c r="P26" s="107" t="s">
        <v>647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 t="s">
        <v>646</v>
      </c>
      <c r="G39" s="14"/>
      <c r="H39" s="14"/>
      <c r="I39" s="85" t="s">
        <v>646</v>
      </c>
      <c r="J39" s="14"/>
      <c r="K39" s="14"/>
      <c r="L39" s="85" t="s">
        <v>646</v>
      </c>
      <c r="M39" s="14"/>
      <c r="N39" s="14"/>
      <c r="O39" s="85" t="s">
        <v>646</v>
      </c>
    </row>
    <row r="40" spans="1:15" x14ac:dyDescent="0.2">
      <c r="C40" s="83" t="s">
        <v>139</v>
      </c>
      <c r="D40" s="14"/>
      <c r="E40" s="14"/>
      <c r="F40" s="112">
        <v>0.8</v>
      </c>
      <c r="G40" s="113"/>
      <c r="H40" s="113"/>
      <c r="I40" s="112">
        <v>0.8</v>
      </c>
      <c r="J40" s="113"/>
      <c r="K40" s="113"/>
      <c r="L40" s="112">
        <v>0.8</v>
      </c>
      <c r="M40" s="113"/>
      <c r="N40" s="113"/>
      <c r="O40" s="112">
        <v>0.8</v>
      </c>
    </row>
    <row r="41" spans="1:15" x14ac:dyDescent="0.2">
      <c r="C41" s="83" t="s">
        <v>128</v>
      </c>
      <c r="D41" s="14"/>
      <c r="E41" s="14"/>
      <c r="F41" s="87">
        <v>1</v>
      </c>
      <c r="G41" s="101"/>
      <c r="H41" s="101"/>
      <c r="I41" s="87">
        <v>1</v>
      </c>
      <c r="J41" s="101"/>
      <c r="K41" s="101"/>
      <c r="L41" s="87">
        <v>1</v>
      </c>
      <c r="M41" s="101"/>
      <c r="N41" s="101"/>
      <c r="O41" s="87">
        <v>1</v>
      </c>
    </row>
    <row r="42" spans="1:15" x14ac:dyDescent="0.2">
      <c r="C42" s="83" t="s">
        <v>140</v>
      </c>
      <c r="D42" s="14"/>
      <c r="E42" s="14"/>
      <c r="F42" s="280">
        <f>+(F25/F26)*F29%</f>
        <v>1</v>
      </c>
      <c r="G42" s="14"/>
      <c r="H42" s="14"/>
      <c r="I42" s="312">
        <f>+(I25/I26)*I29%</f>
        <v>1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2">
        <v>0.8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97" t="e">
        <f>+AVERAGE(L42,O42)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277</v>
      </c>
      <c r="C51" s="85" t="s">
        <v>352</v>
      </c>
      <c r="D51" s="108">
        <v>43641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70" zoomScaleNormal="70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650</v>
      </c>
      <c r="C6" s="20"/>
    </row>
    <row r="7" spans="1:5" ht="28.5" x14ac:dyDescent="0.2">
      <c r="A7" s="15" t="s">
        <v>118</v>
      </c>
      <c r="B7" s="85" t="s">
        <v>648</v>
      </c>
      <c r="C7" s="20"/>
    </row>
    <row r="8" spans="1:5" ht="42.75" x14ac:dyDescent="0.2">
      <c r="A8" s="15" t="s">
        <v>119</v>
      </c>
      <c r="B8" s="85" t="s">
        <v>649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632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653</v>
      </c>
      <c r="C25" s="72" t="s">
        <v>655</v>
      </c>
      <c r="D25" s="52"/>
      <c r="E25" s="89"/>
      <c r="F25" s="284">
        <v>32252</v>
      </c>
      <c r="G25" s="90"/>
      <c r="H25" s="89"/>
      <c r="I25" s="284">
        <v>12144</v>
      </c>
      <c r="J25" s="90"/>
      <c r="K25" s="89"/>
      <c r="L25" s="315"/>
      <c r="M25" s="90"/>
      <c r="N25" s="89"/>
      <c r="O25" s="258"/>
      <c r="P25" s="107" t="s">
        <v>651</v>
      </c>
    </row>
    <row r="26" spans="1:16" ht="47.25" customHeight="1" thickBot="1" x14ac:dyDescent="0.25">
      <c r="A26" s="65" t="s">
        <v>131</v>
      </c>
      <c r="B26" s="72" t="s">
        <v>654</v>
      </c>
      <c r="C26" s="72" t="s">
        <v>656</v>
      </c>
      <c r="D26" s="52"/>
      <c r="E26" s="89"/>
      <c r="F26" s="71">
        <v>33022</v>
      </c>
      <c r="G26" s="90"/>
      <c r="H26" s="89"/>
      <c r="I26" s="71">
        <v>12445</v>
      </c>
      <c r="J26" s="90"/>
      <c r="K26" s="89"/>
      <c r="L26" s="316"/>
      <c r="M26" s="90"/>
      <c r="N26" s="89"/>
      <c r="O26" s="259"/>
      <c r="P26" s="107" t="s">
        <v>651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5" customHeight="1" x14ac:dyDescent="0.2">
      <c r="C39" s="83" t="s">
        <v>129</v>
      </c>
      <c r="D39" s="14"/>
      <c r="E39" s="14"/>
      <c r="F39" s="85" t="s">
        <v>652</v>
      </c>
      <c r="G39" s="14"/>
      <c r="H39" s="14"/>
      <c r="I39" s="85" t="s">
        <v>652</v>
      </c>
      <c r="J39" s="14"/>
      <c r="K39" s="14"/>
      <c r="L39" s="85" t="s">
        <v>652</v>
      </c>
      <c r="M39" s="14"/>
      <c r="N39" s="14"/>
      <c r="O39" s="85" t="s">
        <v>652</v>
      </c>
    </row>
    <row r="40" spans="1:15" x14ac:dyDescent="0.2">
      <c r="C40" s="83" t="s">
        <v>139</v>
      </c>
      <c r="D40" s="14"/>
      <c r="E40" s="14"/>
      <c r="F40" s="112">
        <v>0.8</v>
      </c>
      <c r="G40" s="113"/>
      <c r="H40" s="113"/>
      <c r="I40" s="112">
        <v>0.8</v>
      </c>
      <c r="J40" s="113"/>
      <c r="K40" s="113"/>
      <c r="L40" s="112">
        <v>0.8</v>
      </c>
      <c r="M40" s="113"/>
      <c r="N40" s="113"/>
      <c r="O40" s="112">
        <v>0.8</v>
      </c>
    </row>
    <row r="41" spans="1:15" x14ac:dyDescent="0.2">
      <c r="C41" s="83" t="s">
        <v>128</v>
      </c>
      <c r="D41" s="14"/>
      <c r="E41" s="14"/>
      <c r="F41" s="87">
        <v>1</v>
      </c>
      <c r="G41" s="101"/>
      <c r="H41" s="101"/>
      <c r="I41" s="87">
        <v>1</v>
      </c>
      <c r="J41" s="101"/>
      <c r="K41" s="101"/>
      <c r="L41" s="87">
        <v>1</v>
      </c>
      <c r="M41" s="101"/>
      <c r="N41" s="101"/>
      <c r="O41" s="87">
        <v>1</v>
      </c>
    </row>
    <row r="42" spans="1:15" x14ac:dyDescent="0.2">
      <c r="C42" s="83" t="s">
        <v>140</v>
      </c>
      <c r="D42" s="14"/>
      <c r="E42" s="14"/>
      <c r="F42" s="281">
        <f>+(F25/F26)*F29%</f>
        <v>0.97668221185876081</v>
      </c>
      <c r="G42" s="14"/>
      <c r="H42" s="14"/>
      <c r="I42" s="313">
        <f>+(I25/I26)*I29%</f>
        <v>0.97581357975090399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2">
        <v>0.8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97" t="e">
        <f>+AVERAGE(L42,O42)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277</v>
      </c>
      <c r="C51" s="85" t="s">
        <v>352</v>
      </c>
      <c r="D51" s="108">
        <v>43641</v>
      </c>
      <c r="E51" s="14" t="s">
        <v>581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55" zoomScaleNormal="5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657</v>
      </c>
      <c r="C6" s="20"/>
    </row>
    <row r="7" spans="1:5" ht="42.75" x14ac:dyDescent="0.2">
      <c r="A7" s="15" t="s">
        <v>118</v>
      </c>
      <c r="B7" s="85" t="s">
        <v>658</v>
      </c>
      <c r="C7" s="20"/>
    </row>
    <row r="8" spans="1:5" ht="71.25" x14ac:dyDescent="0.2">
      <c r="A8" s="15" t="s">
        <v>119</v>
      </c>
      <c r="B8" s="85" t="s">
        <v>659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660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661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57" x14ac:dyDescent="0.2">
      <c r="A25" s="65" t="s">
        <v>130</v>
      </c>
      <c r="B25" s="72" t="s">
        <v>664</v>
      </c>
      <c r="C25" s="72" t="s">
        <v>666</v>
      </c>
      <c r="D25" s="52"/>
      <c r="E25" s="89"/>
      <c r="F25" s="284">
        <v>3</v>
      </c>
      <c r="G25" s="90"/>
      <c r="H25" s="89"/>
      <c r="I25" s="284">
        <v>3</v>
      </c>
      <c r="J25" s="90"/>
      <c r="K25" s="89"/>
      <c r="L25" s="315"/>
      <c r="M25" s="90"/>
      <c r="N25" s="89"/>
      <c r="O25" s="258"/>
      <c r="P25" s="107" t="s">
        <v>662</v>
      </c>
    </row>
    <row r="26" spans="1:16" ht="47.25" customHeight="1" thickBot="1" x14ac:dyDescent="0.25">
      <c r="A26" s="65" t="s">
        <v>131</v>
      </c>
      <c r="B26" s="72" t="s">
        <v>665</v>
      </c>
      <c r="C26" s="72" t="s">
        <v>667</v>
      </c>
      <c r="D26" s="52"/>
      <c r="E26" s="89"/>
      <c r="F26" s="71">
        <v>3</v>
      </c>
      <c r="G26" s="90"/>
      <c r="H26" s="89"/>
      <c r="I26" s="71">
        <v>3</v>
      </c>
      <c r="J26" s="90"/>
      <c r="K26" s="89"/>
      <c r="L26" s="316"/>
      <c r="M26" s="90"/>
      <c r="N26" s="89"/>
      <c r="O26" s="259"/>
      <c r="P26" s="107" t="s">
        <v>662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668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29.75" customHeight="1" x14ac:dyDescent="0.2">
      <c r="C39" s="83" t="s">
        <v>129</v>
      </c>
      <c r="D39" s="14"/>
      <c r="E39" s="14"/>
      <c r="F39" s="85" t="s">
        <v>663</v>
      </c>
      <c r="G39" s="14"/>
      <c r="H39" s="14"/>
      <c r="I39" s="85" t="s">
        <v>663</v>
      </c>
      <c r="J39" s="14"/>
      <c r="K39" s="14"/>
      <c r="L39" s="85" t="s">
        <v>663</v>
      </c>
      <c r="M39" s="14"/>
      <c r="N39" s="14"/>
      <c r="O39" s="85" t="s">
        <v>663</v>
      </c>
    </row>
    <row r="40" spans="1:15" x14ac:dyDescent="0.2">
      <c r="C40" s="83" t="s">
        <v>139</v>
      </c>
      <c r="D40" s="14"/>
      <c r="E40" s="14"/>
      <c r="F40" s="112">
        <v>0.9</v>
      </c>
      <c r="G40" s="113"/>
      <c r="H40" s="113"/>
      <c r="I40" s="112">
        <v>0.9</v>
      </c>
      <c r="J40" s="113"/>
      <c r="K40" s="113"/>
      <c r="L40" s="112">
        <v>0.9</v>
      </c>
      <c r="M40" s="113"/>
      <c r="N40" s="113"/>
      <c r="O40" s="112">
        <v>0.9</v>
      </c>
    </row>
    <row r="41" spans="1:15" x14ac:dyDescent="0.2">
      <c r="C41" s="83" t="s">
        <v>128</v>
      </c>
      <c r="D41" s="14"/>
      <c r="E41" s="14"/>
      <c r="F41" s="87">
        <v>1</v>
      </c>
      <c r="G41" s="101"/>
      <c r="H41" s="101"/>
      <c r="I41" s="87">
        <v>1</v>
      </c>
      <c r="J41" s="101"/>
      <c r="K41" s="101"/>
      <c r="L41" s="87">
        <v>1</v>
      </c>
      <c r="M41" s="101"/>
      <c r="N41" s="101"/>
      <c r="O41" s="87">
        <v>1</v>
      </c>
    </row>
    <row r="42" spans="1:15" x14ac:dyDescent="0.2">
      <c r="C42" s="83" t="s">
        <v>140</v>
      </c>
      <c r="D42" s="14"/>
      <c r="E42" s="14"/>
      <c r="F42" s="280">
        <f>+(F25/F26)*F29%</f>
        <v>1</v>
      </c>
      <c r="G42" s="14"/>
      <c r="H42" s="14"/>
      <c r="I42" s="298">
        <f>+(I25/I26)*I29%</f>
        <v>1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2">
        <v>0.9</v>
      </c>
    </row>
    <row r="47" spans="1:15" x14ac:dyDescent="0.2">
      <c r="A47" s="14" t="s">
        <v>144</v>
      </c>
      <c r="B47" s="87">
        <v>1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668</v>
      </c>
      <c r="C51" s="85" t="s">
        <v>352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55" zoomScaleNormal="5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669</v>
      </c>
      <c r="C6" s="20"/>
    </row>
    <row r="7" spans="1:5" x14ac:dyDescent="0.2">
      <c r="A7" s="15" t="s">
        <v>118</v>
      </c>
      <c r="B7" s="85" t="s">
        <v>670</v>
      </c>
      <c r="C7" s="20"/>
    </row>
    <row r="8" spans="1:5" ht="42.75" x14ac:dyDescent="0.2">
      <c r="A8" s="15" t="s">
        <v>119</v>
      </c>
      <c r="B8" s="85" t="s">
        <v>671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661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677</v>
      </c>
      <c r="C25" s="72" t="s">
        <v>674</v>
      </c>
      <c r="D25" s="52"/>
      <c r="E25" s="89"/>
      <c r="F25" s="292">
        <v>5104699199</v>
      </c>
      <c r="G25" s="265"/>
      <c r="H25" s="266"/>
      <c r="I25" s="292">
        <v>5014004281.25</v>
      </c>
      <c r="J25" s="265"/>
      <c r="K25" s="266"/>
      <c r="L25" s="324"/>
      <c r="M25" s="265"/>
      <c r="N25" s="266"/>
      <c r="O25" s="262"/>
      <c r="P25" s="107" t="s">
        <v>676</v>
      </c>
    </row>
    <row r="26" spans="1:16" ht="47.25" customHeight="1" thickBot="1" x14ac:dyDescent="0.25">
      <c r="A26" s="65" t="s">
        <v>131</v>
      </c>
      <c r="B26" s="72" t="s">
        <v>673</v>
      </c>
      <c r="C26" s="72" t="s">
        <v>675</v>
      </c>
      <c r="D26" s="52"/>
      <c r="E26" s="89"/>
      <c r="F26" s="293">
        <v>19685847000</v>
      </c>
      <c r="G26" s="265"/>
      <c r="H26" s="266"/>
      <c r="I26" s="293">
        <v>19701268145.799999</v>
      </c>
      <c r="J26" s="265"/>
      <c r="K26" s="266"/>
      <c r="L26" s="327"/>
      <c r="M26" s="265"/>
      <c r="N26" s="266"/>
      <c r="O26" s="263"/>
      <c r="P26" s="107" t="s">
        <v>676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 t="s">
        <v>672</v>
      </c>
      <c r="G39" s="14"/>
      <c r="H39" s="14"/>
      <c r="I39" s="85" t="s">
        <v>672</v>
      </c>
      <c r="J39" s="14"/>
      <c r="K39" s="14"/>
      <c r="L39" s="85" t="s">
        <v>672</v>
      </c>
      <c r="M39" s="14"/>
      <c r="N39" s="14"/>
      <c r="O39" s="85" t="s">
        <v>672</v>
      </c>
    </row>
    <row r="40" spans="1:15" x14ac:dyDescent="0.2">
      <c r="C40" s="83" t="s">
        <v>139</v>
      </c>
      <c r="D40" s="14"/>
      <c r="E40" s="14"/>
      <c r="F40" s="112">
        <v>0.2</v>
      </c>
      <c r="G40" s="113"/>
      <c r="H40" s="113"/>
      <c r="I40" s="112">
        <v>0.2</v>
      </c>
      <c r="J40" s="113"/>
      <c r="K40" s="113"/>
      <c r="L40" s="112">
        <v>0.2</v>
      </c>
      <c r="M40" s="113"/>
      <c r="N40" s="113"/>
      <c r="O40" s="112">
        <v>0.2</v>
      </c>
    </row>
    <row r="41" spans="1:15" x14ac:dyDescent="0.2">
      <c r="C41" s="83" t="s">
        <v>128</v>
      </c>
      <c r="D41" s="14"/>
      <c r="E41" s="14"/>
      <c r="F41" s="87">
        <v>0.25</v>
      </c>
      <c r="G41" s="101"/>
      <c r="H41" s="101"/>
      <c r="I41" s="87">
        <v>0.25</v>
      </c>
      <c r="J41" s="101"/>
      <c r="K41" s="101"/>
      <c r="L41" s="87">
        <v>0.25</v>
      </c>
      <c r="M41" s="101"/>
      <c r="N41" s="101"/>
      <c r="O41" s="87">
        <v>0.25</v>
      </c>
    </row>
    <row r="42" spans="1:15" x14ac:dyDescent="0.2">
      <c r="C42" s="83" t="s">
        <v>140</v>
      </c>
      <c r="D42" s="14"/>
      <c r="E42" s="14"/>
      <c r="F42" s="280">
        <f>+(F25/F26)*F29%</f>
        <v>0.25930808052099563</v>
      </c>
      <c r="G42" s="14"/>
      <c r="H42" s="14"/>
      <c r="I42" s="299">
        <f>+(I25/I26)*I29%</f>
        <v>0.25450160081796092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2">
        <v>0.2</v>
      </c>
    </row>
    <row r="47" spans="1:15" x14ac:dyDescent="0.2">
      <c r="A47" s="14" t="s">
        <v>144</v>
      </c>
      <c r="B47" s="87">
        <v>0.25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277</v>
      </c>
      <c r="C51" s="85" t="s">
        <v>352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topLeftCell="A4" zoomScale="85" zoomScaleNormal="8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700</v>
      </c>
      <c r="C6" s="20"/>
    </row>
    <row r="7" spans="1:5" ht="28.5" x14ac:dyDescent="0.2">
      <c r="A7" s="15" t="s">
        <v>118</v>
      </c>
      <c r="B7" s="85" t="s">
        <v>678</v>
      </c>
      <c r="C7" s="20"/>
    </row>
    <row r="8" spans="1:5" ht="57" x14ac:dyDescent="0.2">
      <c r="A8" s="15" t="s">
        <v>119</v>
      </c>
      <c r="B8" s="85" t="s">
        <v>680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689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684</v>
      </c>
      <c r="C25" s="72" t="s">
        <v>686</v>
      </c>
      <c r="D25" s="52"/>
      <c r="E25" s="89"/>
      <c r="F25" s="288">
        <v>2661271661</v>
      </c>
      <c r="G25" s="90"/>
      <c r="H25" s="89"/>
      <c r="I25" s="288">
        <v>3241030115</v>
      </c>
      <c r="J25" s="90"/>
      <c r="K25" s="89"/>
      <c r="L25" s="322"/>
      <c r="M25" s="90"/>
      <c r="N25" s="89"/>
      <c r="O25" s="262"/>
      <c r="P25" s="107" t="s">
        <v>683</v>
      </c>
    </row>
    <row r="26" spans="1:16" ht="47.25" customHeight="1" thickBot="1" x14ac:dyDescent="0.25">
      <c r="A26" s="65" t="s">
        <v>131</v>
      </c>
      <c r="B26" s="72" t="s">
        <v>685</v>
      </c>
      <c r="C26" s="72" t="s">
        <v>687</v>
      </c>
      <c r="D26" s="52"/>
      <c r="E26" s="89"/>
      <c r="F26" s="289">
        <v>20135294037</v>
      </c>
      <c r="G26" s="90"/>
      <c r="H26" s="89"/>
      <c r="I26" s="289">
        <v>20135294037</v>
      </c>
      <c r="J26" s="90"/>
      <c r="K26" s="89"/>
      <c r="L26" s="323"/>
      <c r="M26" s="90"/>
      <c r="N26" s="89"/>
      <c r="O26" s="263"/>
      <c r="P26" s="107" t="s">
        <v>683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682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42.5" x14ac:dyDescent="0.2">
      <c r="C39" s="83" t="s">
        <v>129</v>
      </c>
      <c r="D39" s="14"/>
      <c r="E39" s="14"/>
      <c r="F39" s="85" t="s">
        <v>679</v>
      </c>
      <c r="G39" s="14"/>
      <c r="H39" s="14"/>
      <c r="I39" s="85" t="s">
        <v>698</v>
      </c>
      <c r="J39" s="14"/>
      <c r="K39" s="14"/>
      <c r="L39" s="85" t="s">
        <v>698</v>
      </c>
      <c r="M39" s="14"/>
      <c r="N39" s="14"/>
      <c r="O39" s="85" t="s">
        <v>698</v>
      </c>
    </row>
    <row r="40" spans="1:15" x14ac:dyDescent="0.2">
      <c r="C40" s="83" t="s">
        <v>139</v>
      </c>
      <c r="D40" s="14"/>
      <c r="E40" s="14"/>
      <c r="F40" s="112">
        <v>0.06</v>
      </c>
      <c r="G40" s="113"/>
      <c r="H40" s="113"/>
      <c r="I40" s="112">
        <v>0.14000000000000001</v>
      </c>
      <c r="J40" s="113"/>
      <c r="K40" s="113"/>
      <c r="L40" s="112">
        <v>0.22</v>
      </c>
      <c r="M40" s="113"/>
      <c r="N40" s="113"/>
      <c r="O40" s="112">
        <v>0.35</v>
      </c>
    </row>
    <row r="41" spans="1:15" x14ac:dyDescent="0.2">
      <c r="C41" s="83" t="s">
        <v>128</v>
      </c>
      <c r="D41" s="14"/>
      <c r="E41" s="14"/>
      <c r="F41" s="87">
        <v>0.12</v>
      </c>
      <c r="G41" s="101"/>
      <c r="H41" s="101"/>
      <c r="I41" s="87">
        <v>0.27</v>
      </c>
      <c r="J41" s="101"/>
      <c r="K41" s="101"/>
      <c r="L41" s="87">
        <v>0.44</v>
      </c>
      <c r="M41" s="101"/>
      <c r="N41" s="101"/>
      <c r="O41" s="87">
        <v>0.7</v>
      </c>
    </row>
    <row r="42" spans="1:15" x14ac:dyDescent="0.2">
      <c r="C42" s="83" t="s">
        <v>140</v>
      </c>
      <c r="D42" s="14"/>
      <c r="E42" s="14"/>
      <c r="F42" s="280">
        <f>+(F25/F26)*F29%</f>
        <v>0.13216949581713228</v>
      </c>
      <c r="G42" s="14"/>
      <c r="H42" s="14"/>
      <c r="I42" s="295">
        <f>+(I25/I26)*I29%+F42</f>
        <v>0.29313213728858944</v>
      </c>
      <c r="J42" s="14"/>
      <c r="K42" s="14"/>
      <c r="L42" s="183" t="e">
        <f>+(L25/L26)*L29%+I42</f>
        <v>#DIV/0!</v>
      </c>
      <c r="M42" s="14"/>
      <c r="N42" s="14"/>
      <c r="O42" s="183" t="e">
        <f>+(O25/O26)*O29%+L42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681</v>
      </c>
    </row>
    <row r="46" spans="1:15" x14ac:dyDescent="0.2">
      <c r="A46" s="14" t="s">
        <v>143</v>
      </c>
      <c r="B46" s="112">
        <f>+O40</f>
        <v>0.35</v>
      </c>
    </row>
    <row r="47" spans="1:15" x14ac:dyDescent="0.2">
      <c r="A47" s="14" t="s">
        <v>144</v>
      </c>
      <c r="B47" s="87">
        <f>+O41</f>
        <v>0.7</v>
      </c>
    </row>
    <row r="48" spans="1:15" x14ac:dyDescent="0.2">
      <c r="A48" s="14" t="s">
        <v>145</v>
      </c>
      <c r="B48" s="97" t="e">
        <f>+O42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682</v>
      </c>
      <c r="C51" s="85" t="s">
        <v>352</v>
      </c>
      <c r="D51" s="108">
        <v>43615</v>
      </c>
      <c r="E51" s="14" t="s">
        <v>688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topLeftCell="B1" zoomScale="85" zoomScaleNormal="85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1" width="22.85546875" style="15" customWidth="1"/>
    <col min="12" max="12" width="30" style="15" customWidth="1"/>
    <col min="13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699</v>
      </c>
      <c r="C6" s="20"/>
    </row>
    <row r="7" spans="1:5" ht="28.5" x14ac:dyDescent="0.2">
      <c r="A7" s="15" t="s">
        <v>118</v>
      </c>
      <c r="B7" s="85" t="s">
        <v>690</v>
      </c>
      <c r="C7" s="20"/>
    </row>
    <row r="8" spans="1:5" ht="57" x14ac:dyDescent="0.2">
      <c r="A8" s="15" t="s">
        <v>119</v>
      </c>
      <c r="B8" s="85" t="s">
        <v>691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689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693</v>
      </c>
      <c r="C25" s="72" t="s">
        <v>696</v>
      </c>
      <c r="D25" s="52"/>
      <c r="E25" s="89"/>
      <c r="F25" s="288">
        <v>3778003602</v>
      </c>
      <c r="G25" s="90"/>
      <c r="H25" s="89"/>
      <c r="I25" s="288">
        <v>3322149223</v>
      </c>
      <c r="J25" s="90"/>
      <c r="K25" s="89"/>
      <c r="L25" s="322"/>
      <c r="M25" s="90"/>
      <c r="N25" s="89"/>
      <c r="O25" s="262"/>
      <c r="P25" s="107" t="s">
        <v>683</v>
      </c>
    </row>
    <row r="26" spans="1:16" ht="47.25" customHeight="1" thickBot="1" x14ac:dyDescent="0.25">
      <c r="A26" s="65" t="s">
        <v>131</v>
      </c>
      <c r="B26" s="72" t="s">
        <v>694</v>
      </c>
      <c r="C26" s="72" t="s">
        <v>695</v>
      </c>
      <c r="D26" s="52"/>
      <c r="E26" s="89"/>
      <c r="F26" s="289">
        <v>95435917317</v>
      </c>
      <c r="G26" s="90"/>
      <c r="H26" s="89"/>
      <c r="I26" s="289">
        <v>95435917317</v>
      </c>
      <c r="J26" s="90"/>
      <c r="K26" s="89"/>
      <c r="L26" s="323"/>
      <c r="M26" s="90"/>
      <c r="N26" s="89"/>
      <c r="O26" s="263"/>
      <c r="P26" s="107" t="s">
        <v>683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6" ht="15" x14ac:dyDescent="0.25">
      <c r="A33" s="18" t="s">
        <v>138</v>
      </c>
      <c r="B33" s="19" t="s">
        <v>39</v>
      </c>
      <c r="C33" s="19" t="s">
        <v>142</v>
      </c>
    </row>
    <row r="34" spans="1:16" x14ac:dyDescent="0.2">
      <c r="A34" s="14" t="s">
        <v>136</v>
      </c>
      <c r="B34" s="85" t="s">
        <v>352</v>
      </c>
      <c r="C34" s="85" t="s">
        <v>682</v>
      </c>
    </row>
    <row r="35" spans="1:16" ht="28.5" x14ac:dyDescent="0.2">
      <c r="A35" s="14" t="s">
        <v>137</v>
      </c>
      <c r="B35" s="85" t="s">
        <v>539</v>
      </c>
      <c r="C35" s="85" t="s">
        <v>539</v>
      </c>
    </row>
    <row r="36" spans="1:16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6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6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6" ht="142.5" x14ac:dyDescent="0.2">
      <c r="C39" s="83" t="s">
        <v>129</v>
      </c>
      <c r="D39" s="14"/>
      <c r="E39" s="14"/>
      <c r="F39" s="85" t="s">
        <v>692</v>
      </c>
      <c r="G39" s="14"/>
      <c r="H39" s="14"/>
      <c r="I39" s="85" t="s">
        <v>697</v>
      </c>
      <c r="J39" s="14"/>
      <c r="K39" s="14"/>
      <c r="L39" s="85" t="s">
        <v>697</v>
      </c>
      <c r="M39" s="14"/>
      <c r="N39" s="14"/>
      <c r="O39" s="85" t="s">
        <v>697</v>
      </c>
    </row>
    <row r="40" spans="1:16" x14ac:dyDescent="0.2">
      <c r="C40" s="83" t="s">
        <v>139</v>
      </c>
      <c r="D40" s="14"/>
      <c r="E40" s="14"/>
      <c r="F40" s="112">
        <v>0.02</v>
      </c>
      <c r="G40" s="113"/>
      <c r="H40" s="113"/>
      <c r="I40" s="112">
        <v>0.08</v>
      </c>
      <c r="J40" s="113"/>
      <c r="K40" s="113"/>
      <c r="L40" s="112">
        <v>0.15</v>
      </c>
      <c r="M40" s="113"/>
      <c r="N40" s="113"/>
      <c r="O40" s="112">
        <v>0.35</v>
      </c>
    </row>
    <row r="41" spans="1:16" x14ac:dyDescent="0.2">
      <c r="C41" s="83" t="s">
        <v>128</v>
      </c>
      <c r="D41" s="14"/>
      <c r="E41" s="14"/>
      <c r="F41" s="87">
        <v>0.03</v>
      </c>
      <c r="G41" s="101"/>
      <c r="H41" s="101"/>
      <c r="I41" s="87">
        <v>0.15</v>
      </c>
      <c r="J41" s="101"/>
      <c r="K41" s="101"/>
      <c r="L41" s="87">
        <v>0.3</v>
      </c>
      <c r="M41" s="101"/>
      <c r="N41" s="101"/>
      <c r="O41" s="87">
        <v>0.7</v>
      </c>
    </row>
    <row r="42" spans="1:16" x14ac:dyDescent="0.2">
      <c r="C42" s="83" t="s">
        <v>140</v>
      </c>
      <c r="D42" s="14"/>
      <c r="E42" s="14"/>
      <c r="F42" s="280">
        <f>+(F25/F26)*F29%</f>
        <v>3.9586810796306188E-2</v>
      </c>
      <c r="G42" s="14"/>
      <c r="H42" s="14"/>
      <c r="I42" s="294">
        <f>+(I25/I26)*I29%+F42</f>
        <v>7.4397072136019066E-2</v>
      </c>
      <c r="J42" s="14"/>
      <c r="K42" s="14"/>
      <c r="L42" s="183" t="e">
        <f>+(L25/L26)*L29%+I42</f>
        <v>#DIV/0!</v>
      </c>
      <c r="M42" s="14"/>
      <c r="N42" s="14"/>
      <c r="O42" s="183" t="e">
        <f>+SUM(F25,I25,L25,O25)/O26</f>
        <v>#DIV/0!</v>
      </c>
      <c r="P42" s="264"/>
    </row>
    <row r="44" spans="1:16" ht="15" x14ac:dyDescent="0.25">
      <c r="A44" s="18" t="s">
        <v>149</v>
      </c>
      <c r="B44" s="19">
        <v>2019</v>
      </c>
    </row>
    <row r="45" spans="1:16" x14ac:dyDescent="0.2">
      <c r="A45" s="14" t="s">
        <v>135</v>
      </c>
      <c r="B45" s="14" t="s">
        <v>681</v>
      </c>
    </row>
    <row r="46" spans="1:16" x14ac:dyDescent="0.2">
      <c r="A46" s="14" t="s">
        <v>143</v>
      </c>
      <c r="B46" s="112">
        <f>+O40</f>
        <v>0.35</v>
      </c>
    </row>
    <row r="47" spans="1:16" x14ac:dyDescent="0.2">
      <c r="A47" s="14" t="s">
        <v>144</v>
      </c>
      <c r="B47" s="87">
        <f>+O41</f>
        <v>0.7</v>
      </c>
    </row>
    <row r="48" spans="1:16" x14ac:dyDescent="0.2">
      <c r="A48" s="14" t="s">
        <v>145</v>
      </c>
      <c r="B48" s="97" t="e">
        <f>+O42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682</v>
      </c>
      <c r="C51" s="85" t="s">
        <v>352</v>
      </c>
      <c r="D51" s="108">
        <v>43615</v>
      </c>
      <c r="E51" s="14" t="s">
        <v>688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  <legacy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9"/>
  <sheetViews>
    <sheetView zoomScale="70" zoomScaleNormal="70" workbookViewId="0">
      <selection activeCell="L25" sqref="L25:L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701</v>
      </c>
      <c r="C6" s="20"/>
    </row>
    <row r="7" spans="1:5" ht="28.5" x14ac:dyDescent="0.2">
      <c r="A7" s="15" t="s">
        <v>118</v>
      </c>
      <c r="B7" s="85" t="s">
        <v>702</v>
      </c>
      <c r="C7" s="20"/>
    </row>
    <row r="8" spans="1:5" ht="57" x14ac:dyDescent="0.2">
      <c r="A8" s="15" t="s">
        <v>119</v>
      </c>
      <c r="B8" s="85" t="s">
        <v>708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85" t="s">
        <v>689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704</v>
      </c>
      <c r="C25" s="72" t="s">
        <v>705</v>
      </c>
      <c r="D25" s="52"/>
      <c r="E25" s="89"/>
      <c r="F25" s="290">
        <v>13856452189</v>
      </c>
      <c r="G25" s="265"/>
      <c r="H25" s="266"/>
      <c r="I25" s="290">
        <v>7029349461</v>
      </c>
      <c r="J25" s="265"/>
      <c r="K25" s="266"/>
      <c r="L25" s="325"/>
      <c r="M25" s="265"/>
      <c r="N25" s="266"/>
      <c r="O25" s="262"/>
      <c r="P25" s="107" t="s">
        <v>683</v>
      </c>
    </row>
    <row r="26" spans="1:16" ht="57.75" thickBot="1" x14ac:dyDescent="0.25">
      <c r="A26" s="65" t="s">
        <v>131</v>
      </c>
      <c r="B26" s="72" t="s">
        <v>706</v>
      </c>
      <c r="C26" s="72" t="s">
        <v>707</v>
      </c>
      <c r="D26" s="52"/>
      <c r="E26" s="89"/>
      <c r="F26" s="291">
        <v>9734555511</v>
      </c>
      <c r="G26" s="90"/>
      <c r="H26" s="89"/>
      <c r="I26" s="291">
        <v>7131302461</v>
      </c>
      <c r="J26" s="90"/>
      <c r="K26" s="89"/>
      <c r="L26" s="326"/>
      <c r="M26" s="90"/>
      <c r="N26" s="89"/>
      <c r="O26" s="263"/>
      <c r="P26" s="107" t="s">
        <v>683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90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352</v>
      </c>
      <c r="C34" s="85" t="s">
        <v>277</v>
      </c>
    </row>
    <row r="35" spans="1:15" ht="28.5" x14ac:dyDescent="0.2">
      <c r="A35" s="14" t="s">
        <v>137</v>
      </c>
      <c r="B35" s="85" t="s">
        <v>539</v>
      </c>
      <c r="C35" s="85" t="s">
        <v>539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 t="s">
        <v>703</v>
      </c>
      <c r="G39" s="14"/>
      <c r="H39" s="14"/>
      <c r="I39" s="85" t="s">
        <v>703</v>
      </c>
      <c r="J39" s="14"/>
      <c r="K39" s="14"/>
      <c r="L39" s="85" t="s">
        <v>703</v>
      </c>
      <c r="M39" s="14"/>
      <c r="N39" s="14"/>
      <c r="O39" s="85" t="s">
        <v>703</v>
      </c>
    </row>
    <row r="40" spans="1:15" x14ac:dyDescent="0.2">
      <c r="C40" s="83" t="s">
        <v>139</v>
      </c>
      <c r="D40" s="14"/>
      <c r="E40" s="14"/>
      <c r="F40" s="112">
        <v>0.13</v>
      </c>
      <c r="G40" s="113"/>
      <c r="H40" s="113"/>
      <c r="I40" s="112">
        <v>7.0000000000000007E-2</v>
      </c>
      <c r="J40" s="113"/>
      <c r="K40" s="113"/>
      <c r="L40" s="112">
        <v>0.16</v>
      </c>
      <c r="M40" s="113"/>
      <c r="N40" s="113"/>
      <c r="O40" s="112">
        <v>0.12</v>
      </c>
    </row>
    <row r="41" spans="1:15" x14ac:dyDescent="0.2">
      <c r="C41" s="83" t="s">
        <v>128</v>
      </c>
      <c r="D41" s="14"/>
      <c r="E41" s="14"/>
      <c r="F41" s="87">
        <v>0.25</v>
      </c>
      <c r="G41" s="101"/>
      <c r="H41" s="101"/>
      <c r="I41" s="87">
        <v>0.14000000000000001</v>
      </c>
      <c r="J41" s="101"/>
      <c r="K41" s="101"/>
      <c r="L41" s="87">
        <v>0.32</v>
      </c>
      <c r="M41" s="101"/>
      <c r="N41" s="101"/>
      <c r="O41" s="87">
        <v>0.24</v>
      </c>
    </row>
    <row r="42" spans="1:15" x14ac:dyDescent="0.2">
      <c r="C42" s="83" t="s">
        <v>140</v>
      </c>
      <c r="D42" s="14"/>
      <c r="E42" s="14"/>
      <c r="F42" s="280">
        <f>+(F25/F26)*F29%</f>
        <v>1.4234293669949569</v>
      </c>
      <c r="G42" s="14"/>
      <c r="H42" s="14"/>
      <c r="I42" s="297">
        <f>+(I25/I26)*I29%</f>
        <v>0.98570345311286889</v>
      </c>
      <c r="J42" s="14"/>
      <c r="K42" s="14"/>
      <c r="L42" s="183" t="e">
        <f>+(L25/L26)*L29%</f>
        <v>#DIV/0!</v>
      </c>
      <c r="M42" s="14"/>
      <c r="N42" s="14"/>
      <c r="O42" s="1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98">
        <f>+AVERAGE(F40,I40,L40,O40)</f>
        <v>0.12</v>
      </c>
    </row>
    <row r="47" spans="1:15" x14ac:dyDescent="0.2">
      <c r="A47" s="14" t="s">
        <v>144</v>
      </c>
      <c r="B47" s="98">
        <f>+AVERAGE(F41,I41,L41,O41)</f>
        <v>0.23749999999999999</v>
      </c>
    </row>
    <row r="48" spans="1:15" x14ac:dyDescent="0.2">
      <c r="A48" s="14" t="s">
        <v>145</v>
      </c>
      <c r="B48" s="97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85" t="s">
        <v>277</v>
      </c>
      <c r="C51" s="85" t="s">
        <v>352</v>
      </c>
      <c r="D51" s="108">
        <v>43615</v>
      </c>
      <c r="E51" s="14" t="s">
        <v>688</v>
      </c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539</v>
      </c>
      <c r="C52" s="85" t="s">
        <v>539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0"/>
  <sheetViews>
    <sheetView topLeftCell="A88" workbookViewId="0">
      <selection activeCell="A5" sqref="A5"/>
    </sheetView>
  </sheetViews>
  <sheetFormatPr baseColWidth="10" defaultRowHeight="15" x14ac:dyDescent="0.25"/>
  <cols>
    <col min="1" max="1" width="117" customWidth="1"/>
    <col min="2" max="2" width="30.28515625" bestFit="1" customWidth="1"/>
    <col min="3" max="3" width="26.42578125" customWidth="1"/>
    <col min="4" max="4" width="109.5703125" bestFit="1" customWidth="1"/>
    <col min="5" max="5" width="107.140625" bestFit="1" customWidth="1"/>
    <col min="6" max="6" width="30.85546875" customWidth="1"/>
    <col min="7" max="7" width="44.7109375" bestFit="1" customWidth="1"/>
    <col min="8" max="8" width="29.85546875" customWidth="1"/>
    <col min="9" max="9" width="57.5703125" bestFit="1" customWidth="1"/>
    <col min="10" max="10" width="30.85546875" bestFit="1" customWidth="1"/>
    <col min="11" max="11" width="51.28515625" bestFit="1" customWidth="1"/>
    <col min="12" max="12" width="76.5703125" bestFit="1" customWidth="1"/>
    <col min="13" max="13" width="63.28515625" bestFit="1" customWidth="1"/>
    <col min="14" max="14" width="49.7109375" bestFit="1" customWidth="1"/>
    <col min="15" max="15" width="65.28515625" bestFit="1" customWidth="1"/>
    <col min="16" max="16" width="44.7109375" bestFit="1" customWidth="1"/>
    <col min="17" max="17" width="48.7109375" bestFit="1" customWidth="1"/>
    <col min="18" max="18" width="61.85546875" bestFit="1" customWidth="1"/>
    <col min="19" max="19" width="34.7109375" bestFit="1" customWidth="1"/>
    <col min="20" max="20" width="28.28515625" bestFit="1" customWidth="1"/>
    <col min="21" max="21" width="35.42578125" bestFit="1" customWidth="1"/>
    <col min="22" max="22" width="57.42578125" bestFit="1" customWidth="1"/>
    <col min="23" max="23" width="28.5703125" bestFit="1" customWidth="1"/>
    <col min="24" max="24" width="32.28515625" bestFit="1" customWidth="1"/>
    <col min="25" max="25" width="40.5703125" bestFit="1" customWidth="1"/>
    <col min="26" max="26" width="49.5703125" bestFit="1" customWidth="1"/>
    <col min="27" max="27" width="42.85546875" bestFit="1" customWidth="1"/>
    <col min="28" max="28" width="60.5703125" bestFit="1" customWidth="1"/>
    <col min="29" max="29" width="25.7109375" bestFit="1" customWidth="1"/>
    <col min="30" max="30" width="34" bestFit="1" customWidth="1"/>
    <col min="31" max="31" width="18.140625" bestFit="1" customWidth="1"/>
    <col min="32" max="32" width="31" bestFit="1" customWidth="1"/>
    <col min="33" max="33" width="23.42578125" bestFit="1" customWidth="1"/>
    <col min="34" max="34" width="34.42578125" bestFit="1" customWidth="1"/>
    <col min="35" max="35" width="58" bestFit="1" customWidth="1"/>
    <col min="36" max="36" width="46.7109375" bestFit="1" customWidth="1"/>
    <col min="37" max="37" width="34.42578125" bestFit="1" customWidth="1"/>
    <col min="38" max="38" width="87.28515625" bestFit="1" customWidth="1"/>
    <col min="39" max="39" width="31.7109375" bestFit="1" customWidth="1"/>
    <col min="40" max="40" width="48.140625" bestFit="1" customWidth="1"/>
    <col min="41" max="41" width="26" bestFit="1" customWidth="1"/>
    <col min="42" max="42" width="34" bestFit="1" customWidth="1"/>
    <col min="43" max="43" width="27.140625" bestFit="1" customWidth="1"/>
    <col min="44" max="44" width="60.42578125" bestFit="1" customWidth="1"/>
    <col min="45" max="45" width="61" bestFit="1" customWidth="1"/>
    <col min="46" max="46" width="17.5703125" bestFit="1" customWidth="1"/>
    <col min="47" max="47" width="59" bestFit="1" customWidth="1"/>
    <col min="48" max="48" width="12.5703125" bestFit="1" customWidth="1"/>
  </cols>
  <sheetData>
    <row r="1" spans="1:2" x14ac:dyDescent="0.25">
      <c r="A1" s="142" t="s">
        <v>5</v>
      </c>
      <c r="B1" t="s">
        <v>869</v>
      </c>
    </row>
    <row r="3" spans="1:2" x14ac:dyDescent="0.25">
      <c r="A3" s="142" t="s">
        <v>867</v>
      </c>
      <c r="B3" t="s">
        <v>871</v>
      </c>
    </row>
    <row r="4" spans="1:2" x14ac:dyDescent="0.25">
      <c r="A4" s="143" t="s">
        <v>108</v>
      </c>
      <c r="B4" s="146">
        <v>11</v>
      </c>
    </row>
    <row r="5" spans="1:2" x14ac:dyDescent="0.25">
      <c r="A5" s="150" t="s">
        <v>108</v>
      </c>
      <c r="B5" s="146">
        <v>11</v>
      </c>
    </row>
    <row r="6" spans="1:2" x14ac:dyDescent="0.25">
      <c r="A6" s="145" t="s">
        <v>529</v>
      </c>
      <c r="B6" s="146">
        <v>1</v>
      </c>
    </row>
    <row r="7" spans="1:2" x14ac:dyDescent="0.25">
      <c r="A7" s="147" t="s">
        <v>530</v>
      </c>
      <c r="B7" s="146">
        <v>1</v>
      </c>
    </row>
    <row r="8" spans="1:2" x14ac:dyDescent="0.25">
      <c r="A8" s="145" t="s">
        <v>540</v>
      </c>
      <c r="B8" s="146">
        <v>1</v>
      </c>
    </row>
    <row r="9" spans="1:2" x14ac:dyDescent="0.25">
      <c r="A9" s="147" t="s">
        <v>541</v>
      </c>
      <c r="B9" s="146">
        <v>1</v>
      </c>
    </row>
    <row r="10" spans="1:2" x14ac:dyDescent="0.25">
      <c r="A10" s="145" t="s">
        <v>657</v>
      </c>
      <c r="B10" s="146">
        <v>1</v>
      </c>
    </row>
    <row r="11" spans="1:2" x14ac:dyDescent="0.25">
      <c r="A11" s="147" t="s">
        <v>658</v>
      </c>
      <c r="B11" s="146">
        <v>1</v>
      </c>
    </row>
    <row r="12" spans="1:2" x14ac:dyDescent="0.25">
      <c r="A12" s="145" t="s">
        <v>669</v>
      </c>
      <c r="B12" s="146">
        <v>1</v>
      </c>
    </row>
    <row r="13" spans="1:2" x14ac:dyDescent="0.25">
      <c r="A13" s="147" t="s">
        <v>670</v>
      </c>
      <c r="B13" s="146">
        <v>1</v>
      </c>
    </row>
    <row r="14" spans="1:2" x14ac:dyDescent="0.25">
      <c r="A14" s="148" t="s">
        <v>629</v>
      </c>
      <c r="B14" s="146">
        <v>1</v>
      </c>
    </row>
    <row r="15" spans="1:2" x14ac:dyDescent="0.25">
      <c r="A15" s="149" t="s">
        <v>628</v>
      </c>
      <c r="B15" s="146">
        <v>1</v>
      </c>
    </row>
    <row r="16" spans="1:2" x14ac:dyDescent="0.25">
      <c r="A16" s="148" t="s">
        <v>639</v>
      </c>
      <c r="B16" s="146">
        <v>1</v>
      </c>
    </row>
    <row r="17" spans="1:2" x14ac:dyDescent="0.25">
      <c r="A17" s="149" t="s">
        <v>640</v>
      </c>
      <c r="B17" s="146">
        <v>1</v>
      </c>
    </row>
    <row r="18" spans="1:2" x14ac:dyDescent="0.25">
      <c r="A18" s="148" t="s">
        <v>650</v>
      </c>
      <c r="B18" s="146">
        <v>1</v>
      </c>
    </row>
    <row r="19" spans="1:2" x14ac:dyDescent="0.25">
      <c r="A19" s="149" t="s">
        <v>648</v>
      </c>
      <c r="B19" s="146">
        <v>1</v>
      </c>
    </row>
    <row r="20" spans="1:2" x14ac:dyDescent="0.25">
      <c r="A20" s="145" t="s">
        <v>700</v>
      </c>
      <c r="B20" s="146">
        <v>1</v>
      </c>
    </row>
    <row r="21" spans="1:2" x14ac:dyDescent="0.25">
      <c r="A21" s="147" t="s">
        <v>678</v>
      </c>
      <c r="B21" s="146">
        <v>1</v>
      </c>
    </row>
    <row r="22" spans="1:2" x14ac:dyDescent="0.25">
      <c r="A22" s="145" t="s">
        <v>699</v>
      </c>
      <c r="B22" s="146">
        <v>1</v>
      </c>
    </row>
    <row r="23" spans="1:2" x14ac:dyDescent="0.25">
      <c r="A23" s="147" t="s">
        <v>690</v>
      </c>
      <c r="B23" s="146">
        <v>1</v>
      </c>
    </row>
    <row r="24" spans="1:2" x14ac:dyDescent="0.25">
      <c r="A24" s="145" t="s">
        <v>701</v>
      </c>
      <c r="B24" s="146">
        <v>1</v>
      </c>
    </row>
    <row r="25" spans="1:2" x14ac:dyDescent="0.25">
      <c r="A25" s="147" t="s">
        <v>702</v>
      </c>
      <c r="B25" s="146">
        <v>1</v>
      </c>
    </row>
    <row r="26" spans="1:2" x14ac:dyDescent="0.25">
      <c r="A26" s="145" t="s">
        <v>582</v>
      </c>
      <c r="B26" s="146">
        <v>1</v>
      </c>
    </row>
    <row r="27" spans="1:2" x14ac:dyDescent="0.25">
      <c r="A27" s="147" t="s">
        <v>583</v>
      </c>
      <c r="B27" s="146">
        <v>1</v>
      </c>
    </row>
    <row r="28" spans="1:2" x14ac:dyDescent="0.25">
      <c r="A28" s="143" t="s">
        <v>106</v>
      </c>
      <c r="B28" s="146">
        <v>6</v>
      </c>
    </row>
    <row r="29" spans="1:2" x14ac:dyDescent="0.25">
      <c r="A29" s="144" t="s">
        <v>106</v>
      </c>
      <c r="B29" s="146">
        <v>6</v>
      </c>
    </row>
    <row r="30" spans="1:2" x14ac:dyDescent="0.25">
      <c r="A30" s="145" t="s">
        <v>390</v>
      </c>
      <c r="B30" s="146">
        <v>1</v>
      </c>
    </row>
    <row r="31" spans="1:2" x14ac:dyDescent="0.25">
      <c r="A31" s="147" t="s">
        <v>362</v>
      </c>
      <c r="B31" s="146">
        <v>1</v>
      </c>
    </row>
    <row r="32" spans="1:2" x14ac:dyDescent="0.25">
      <c r="A32" s="145" t="s">
        <v>391</v>
      </c>
      <c r="B32" s="146">
        <v>1</v>
      </c>
    </row>
    <row r="33" spans="1:2" x14ac:dyDescent="0.25">
      <c r="A33" s="147" t="s">
        <v>373</v>
      </c>
      <c r="B33" s="146">
        <v>1</v>
      </c>
    </row>
    <row r="34" spans="1:2" x14ac:dyDescent="0.25">
      <c r="A34" s="145" t="s">
        <v>388</v>
      </c>
      <c r="B34" s="146">
        <v>1</v>
      </c>
    </row>
    <row r="35" spans="1:2" x14ac:dyDescent="0.25">
      <c r="A35" s="147" t="s">
        <v>341</v>
      </c>
      <c r="B35" s="146">
        <v>1</v>
      </c>
    </row>
    <row r="36" spans="1:2" x14ac:dyDescent="0.25">
      <c r="A36" s="145" t="s">
        <v>389</v>
      </c>
      <c r="B36" s="146">
        <v>1</v>
      </c>
    </row>
    <row r="37" spans="1:2" x14ac:dyDescent="0.25">
      <c r="A37" s="147" t="s">
        <v>354</v>
      </c>
      <c r="B37" s="146">
        <v>1</v>
      </c>
    </row>
    <row r="38" spans="1:2" x14ac:dyDescent="0.25">
      <c r="A38" s="145" t="s">
        <v>392</v>
      </c>
      <c r="B38" s="146">
        <v>1</v>
      </c>
    </row>
    <row r="39" spans="1:2" x14ac:dyDescent="0.25">
      <c r="A39" s="147" t="s">
        <v>393</v>
      </c>
      <c r="B39" s="146">
        <v>1</v>
      </c>
    </row>
    <row r="40" spans="1:2" x14ac:dyDescent="0.25">
      <c r="A40" s="145" t="s">
        <v>402</v>
      </c>
      <c r="B40" s="146">
        <v>1</v>
      </c>
    </row>
    <row r="41" spans="1:2" x14ac:dyDescent="0.25">
      <c r="A41" s="147" t="s">
        <v>403</v>
      </c>
      <c r="B41" s="146">
        <v>1</v>
      </c>
    </row>
    <row r="42" spans="1:2" x14ac:dyDescent="0.25">
      <c r="A42" s="143" t="s">
        <v>870</v>
      </c>
      <c r="B42" s="146">
        <v>1</v>
      </c>
    </row>
    <row r="43" spans="1:2" x14ac:dyDescent="0.25">
      <c r="A43" s="144" t="s">
        <v>113</v>
      </c>
      <c r="B43" s="146">
        <v>1</v>
      </c>
    </row>
    <row r="44" spans="1:2" x14ac:dyDescent="0.25">
      <c r="A44" s="145" t="s">
        <v>383</v>
      </c>
      <c r="B44" s="146">
        <v>1</v>
      </c>
    </row>
    <row r="45" spans="1:2" x14ac:dyDescent="0.25">
      <c r="A45" s="147" t="s">
        <v>291</v>
      </c>
      <c r="B45" s="146">
        <v>1</v>
      </c>
    </row>
    <row r="46" spans="1:2" x14ac:dyDescent="0.25">
      <c r="A46" s="143" t="s">
        <v>107</v>
      </c>
      <c r="B46" s="146">
        <v>5</v>
      </c>
    </row>
    <row r="47" spans="1:2" x14ac:dyDescent="0.25">
      <c r="A47" s="144" t="s">
        <v>104</v>
      </c>
      <c r="B47" s="146">
        <v>3</v>
      </c>
    </row>
    <row r="48" spans="1:2" x14ac:dyDescent="0.25">
      <c r="A48" s="145" t="s">
        <v>463</v>
      </c>
      <c r="B48" s="146">
        <v>1</v>
      </c>
    </row>
    <row r="49" spans="1:2" x14ac:dyDescent="0.25">
      <c r="A49" s="147" t="s">
        <v>465</v>
      </c>
      <c r="B49" s="146">
        <v>1</v>
      </c>
    </row>
    <row r="50" spans="1:2" x14ac:dyDescent="0.25">
      <c r="A50" s="145" t="s">
        <v>473</v>
      </c>
      <c r="B50" s="146">
        <v>1</v>
      </c>
    </row>
    <row r="51" spans="1:2" x14ac:dyDescent="0.25">
      <c r="A51" s="147" t="s">
        <v>465</v>
      </c>
      <c r="B51" s="146">
        <v>1</v>
      </c>
    </row>
    <row r="52" spans="1:2" x14ac:dyDescent="0.25">
      <c r="A52" s="145" t="s">
        <v>477</v>
      </c>
      <c r="B52" s="146">
        <v>1</v>
      </c>
    </row>
    <row r="53" spans="1:2" x14ac:dyDescent="0.25">
      <c r="A53" s="147" t="s">
        <v>465</v>
      </c>
      <c r="B53" s="146">
        <v>1</v>
      </c>
    </row>
    <row r="54" spans="1:2" x14ac:dyDescent="0.25">
      <c r="A54" s="144" t="s">
        <v>107</v>
      </c>
      <c r="B54" s="146">
        <v>2</v>
      </c>
    </row>
    <row r="55" spans="1:2" x14ac:dyDescent="0.25">
      <c r="A55" s="145" t="s">
        <v>452</v>
      </c>
      <c r="B55" s="146">
        <v>1</v>
      </c>
    </row>
    <row r="56" spans="1:2" x14ac:dyDescent="0.25">
      <c r="A56" s="147" t="s">
        <v>453</v>
      </c>
      <c r="B56" s="146">
        <v>1</v>
      </c>
    </row>
    <row r="57" spans="1:2" x14ac:dyDescent="0.25">
      <c r="A57" s="145" t="s">
        <v>481</v>
      </c>
      <c r="B57" s="146">
        <v>1</v>
      </c>
    </row>
    <row r="58" spans="1:2" x14ac:dyDescent="0.25">
      <c r="A58" s="147" t="s">
        <v>482</v>
      </c>
      <c r="B58" s="146">
        <v>1</v>
      </c>
    </row>
    <row r="59" spans="1:2" x14ac:dyDescent="0.25">
      <c r="A59" s="143" t="s">
        <v>112</v>
      </c>
      <c r="B59" s="146">
        <v>4</v>
      </c>
    </row>
    <row r="60" spans="1:2" x14ac:dyDescent="0.25">
      <c r="A60" s="144" t="s">
        <v>112</v>
      </c>
      <c r="B60" s="146">
        <v>4</v>
      </c>
    </row>
    <row r="61" spans="1:2" x14ac:dyDescent="0.25">
      <c r="A61" s="145" t="s">
        <v>709</v>
      </c>
      <c r="B61" s="146">
        <v>1</v>
      </c>
    </row>
    <row r="62" spans="1:2" x14ac:dyDescent="0.25">
      <c r="A62" s="147" t="s">
        <v>710</v>
      </c>
      <c r="B62" s="146">
        <v>1</v>
      </c>
    </row>
    <row r="63" spans="1:2" x14ac:dyDescent="0.25">
      <c r="A63" s="145" t="s">
        <v>721</v>
      </c>
      <c r="B63" s="146">
        <v>1</v>
      </c>
    </row>
    <row r="64" spans="1:2" x14ac:dyDescent="0.25">
      <c r="A64" s="147" t="s">
        <v>722</v>
      </c>
      <c r="B64" s="146">
        <v>1</v>
      </c>
    </row>
    <row r="65" spans="1:2" x14ac:dyDescent="0.25">
      <c r="A65" s="145" t="s">
        <v>730</v>
      </c>
      <c r="B65" s="146">
        <v>1</v>
      </c>
    </row>
    <row r="66" spans="1:2" x14ac:dyDescent="0.25">
      <c r="A66" s="147" t="s">
        <v>731</v>
      </c>
      <c r="B66" s="146">
        <v>1</v>
      </c>
    </row>
    <row r="67" spans="1:2" x14ac:dyDescent="0.25">
      <c r="A67" s="145" t="s">
        <v>740</v>
      </c>
      <c r="B67" s="146">
        <v>1</v>
      </c>
    </row>
    <row r="68" spans="1:2" x14ac:dyDescent="0.25">
      <c r="A68" s="147" t="s">
        <v>741</v>
      </c>
      <c r="B68" s="146">
        <v>1</v>
      </c>
    </row>
    <row r="69" spans="1:2" x14ac:dyDescent="0.25">
      <c r="A69" s="143" t="s">
        <v>111</v>
      </c>
      <c r="B69" s="146">
        <v>6</v>
      </c>
    </row>
    <row r="70" spans="1:2" x14ac:dyDescent="0.25">
      <c r="A70" s="144" t="s">
        <v>111</v>
      </c>
      <c r="B70" s="146">
        <v>6</v>
      </c>
    </row>
    <row r="71" spans="1:2" x14ac:dyDescent="0.25">
      <c r="A71" s="145" t="s">
        <v>610</v>
      </c>
      <c r="B71" s="146">
        <v>1</v>
      </c>
    </row>
    <row r="72" spans="1:2" x14ac:dyDescent="0.25">
      <c r="A72" s="147" t="s">
        <v>594</v>
      </c>
      <c r="B72" s="146">
        <v>1</v>
      </c>
    </row>
    <row r="73" spans="1:2" x14ac:dyDescent="0.25">
      <c r="A73" s="145" t="s">
        <v>597</v>
      </c>
      <c r="B73" s="146">
        <v>1</v>
      </c>
    </row>
    <row r="74" spans="1:2" x14ac:dyDescent="0.25">
      <c r="A74" s="147" t="s">
        <v>611</v>
      </c>
      <c r="B74" s="146">
        <v>1</v>
      </c>
    </row>
    <row r="75" spans="1:2" x14ac:dyDescent="0.25">
      <c r="A75" s="145" t="s">
        <v>618</v>
      </c>
      <c r="B75" s="146">
        <v>1</v>
      </c>
    </row>
    <row r="76" spans="1:2" x14ac:dyDescent="0.25">
      <c r="A76" s="147" t="s">
        <v>619</v>
      </c>
      <c r="B76" s="146">
        <v>1</v>
      </c>
    </row>
    <row r="77" spans="1:2" x14ac:dyDescent="0.25">
      <c r="A77" s="145" t="s">
        <v>421</v>
      </c>
      <c r="B77" s="146">
        <v>1</v>
      </c>
    </row>
    <row r="78" spans="1:2" x14ac:dyDescent="0.25">
      <c r="A78" s="147" t="s">
        <v>411</v>
      </c>
      <c r="B78" s="146">
        <v>1</v>
      </c>
    </row>
    <row r="79" spans="1:2" x14ac:dyDescent="0.25">
      <c r="A79" s="145" t="s">
        <v>750</v>
      </c>
      <c r="B79" s="146">
        <v>1</v>
      </c>
    </row>
    <row r="80" spans="1:2" x14ac:dyDescent="0.25">
      <c r="A80" s="147" t="s">
        <v>751</v>
      </c>
      <c r="B80" s="146">
        <v>1</v>
      </c>
    </row>
    <row r="81" spans="1:2" x14ac:dyDescent="0.25">
      <c r="A81" s="145" t="s">
        <v>762</v>
      </c>
      <c r="B81" s="146">
        <v>1</v>
      </c>
    </row>
    <row r="82" spans="1:2" x14ac:dyDescent="0.25">
      <c r="A82" s="147" t="s">
        <v>763</v>
      </c>
      <c r="B82" s="146">
        <v>1</v>
      </c>
    </row>
    <row r="83" spans="1:2" x14ac:dyDescent="0.25">
      <c r="A83" s="143" t="s">
        <v>110</v>
      </c>
      <c r="B83" s="146">
        <v>5</v>
      </c>
    </row>
    <row r="84" spans="1:2" x14ac:dyDescent="0.25">
      <c r="A84" s="144" t="s">
        <v>104</v>
      </c>
      <c r="B84" s="146">
        <v>2</v>
      </c>
    </row>
    <row r="85" spans="1:2" x14ac:dyDescent="0.25">
      <c r="A85" s="145" t="s">
        <v>386</v>
      </c>
      <c r="B85" s="146">
        <v>1</v>
      </c>
    </row>
    <row r="86" spans="1:2" x14ac:dyDescent="0.25">
      <c r="A86" s="147" t="s">
        <v>322</v>
      </c>
      <c r="B86" s="146">
        <v>1</v>
      </c>
    </row>
    <row r="87" spans="1:2" x14ac:dyDescent="0.25">
      <c r="A87" s="145" t="s">
        <v>387</v>
      </c>
      <c r="B87" s="146">
        <v>1</v>
      </c>
    </row>
    <row r="88" spans="1:2" x14ac:dyDescent="0.25">
      <c r="A88" s="147" t="s">
        <v>339</v>
      </c>
      <c r="B88" s="146">
        <v>1</v>
      </c>
    </row>
    <row r="89" spans="1:2" x14ac:dyDescent="0.25">
      <c r="A89" s="144" t="s">
        <v>110</v>
      </c>
      <c r="B89" s="146">
        <v>3</v>
      </c>
    </row>
    <row r="90" spans="1:2" x14ac:dyDescent="0.25">
      <c r="A90" s="145" t="s">
        <v>382</v>
      </c>
      <c r="B90" s="146">
        <v>1</v>
      </c>
    </row>
    <row r="91" spans="1:2" x14ac:dyDescent="0.25">
      <c r="A91" s="147" t="s">
        <v>278</v>
      </c>
      <c r="B91" s="146">
        <v>1</v>
      </c>
    </row>
    <row r="92" spans="1:2" x14ac:dyDescent="0.25">
      <c r="A92" s="145" t="s">
        <v>384</v>
      </c>
      <c r="B92" s="146">
        <v>1</v>
      </c>
    </row>
    <row r="93" spans="1:2" x14ac:dyDescent="0.25">
      <c r="A93" s="147" t="s">
        <v>304</v>
      </c>
      <c r="B93" s="146">
        <v>1</v>
      </c>
    </row>
    <row r="94" spans="1:2" x14ac:dyDescent="0.25">
      <c r="A94" s="145" t="s">
        <v>385</v>
      </c>
      <c r="B94" s="146">
        <v>1</v>
      </c>
    </row>
    <row r="95" spans="1:2" x14ac:dyDescent="0.25">
      <c r="A95" s="147" t="s">
        <v>313</v>
      </c>
      <c r="B95" s="146">
        <v>1</v>
      </c>
    </row>
    <row r="96" spans="1:2" x14ac:dyDescent="0.25">
      <c r="A96" s="143" t="s">
        <v>109</v>
      </c>
      <c r="B96" s="146">
        <v>4</v>
      </c>
    </row>
    <row r="97" spans="1:2" x14ac:dyDescent="0.25">
      <c r="A97" s="144" t="s">
        <v>109</v>
      </c>
      <c r="B97" s="146">
        <v>4</v>
      </c>
    </row>
    <row r="98" spans="1:2" x14ac:dyDescent="0.25">
      <c r="A98" s="145" t="s">
        <v>772</v>
      </c>
      <c r="B98" s="146">
        <v>1</v>
      </c>
    </row>
    <row r="99" spans="1:2" x14ac:dyDescent="0.25">
      <c r="A99" s="147" t="s">
        <v>773</v>
      </c>
      <c r="B99" s="146">
        <v>1</v>
      </c>
    </row>
    <row r="100" spans="1:2" x14ac:dyDescent="0.25">
      <c r="A100" s="145" t="s">
        <v>784</v>
      </c>
      <c r="B100" s="146">
        <v>1</v>
      </c>
    </row>
    <row r="101" spans="1:2" x14ac:dyDescent="0.25">
      <c r="A101" s="147" t="s">
        <v>785</v>
      </c>
      <c r="B101" s="146">
        <v>1</v>
      </c>
    </row>
    <row r="102" spans="1:2" x14ac:dyDescent="0.25">
      <c r="A102" s="145" t="s">
        <v>793</v>
      </c>
      <c r="B102" s="146">
        <v>1</v>
      </c>
    </row>
    <row r="103" spans="1:2" x14ac:dyDescent="0.25">
      <c r="A103" s="147" t="s">
        <v>794</v>
      </c>
      <c r="B103" s="146">
        <v>1</v>
      </c>
    </row>
    <row r="104" spans="1:2" x14ac:dyDescent="0.25">
      <c r="A104" s="145" t="s">
        <v>801</v>
      </c>
      <c r="B104" s="146">
        <v>1</v>
      </c>
    </row>
    <row r="105" spans="1:2" x14ac:dyDescent="0.25">
      <c r="A105" s="147" t="s">
        <v>802</v>
      </c>
      <c r="B105" s="146">
        <v>1</v>
      </c>
    </row>
    <row r="106" spans="1:2" x14ac:dyDescent="0.25">
      <c r="A106" s="143" t="s">
        <v>105</v>
      </c>
      <c r="B106" s="146">
        <v>6</v>
      </c>
    </row>
    <row r="107" spans="1:2" x14ac:dyDescent="0.25">
      <c r="A107" s="144" t="s">
        <v>105</v>
      </c>
      <c r="B107" s="146">
        <v>6</v>
      </c>
    </row>
    <row r="108" spans="1:2" x14ac:dyDescent="0.25">
      <c r="A108" s="145" t="s">
        <v>562</v>
      </c>
      <c r="B108" s="146">
        <v>1</v>
      </c>
    </row>
    <row r="109" spans="1:2" x14ac:dyDescent="0.25">
      <c r="A109" s="147" t="s">
        <v>548</v>
      </c>
      <c r="B109" s="146">
        <v>1</v>
      </c>
    </row>
    <row r="110" spans="1:2" x14ac:dyDescent="0.25">
      <c r="A110" s="145" t="s">
        <v>547</v>
      </c>
      <c r="B110" s="146">
        <v>1</v>
      </c>
    </row>
    <row r="111" spans="1:2" x14ac:dyDescent="0.25">
      <c r="A111" s="147" t="s">
        <v>563</v>
      </c>
      <c r="B111" s="146">
        <v>1</v>
      </c>
    </row>
    <row r="112" spans="1:2" x14ac:dyDescent="0.25">
      <c r="A112" s="145" t="s">
        <v>858</v>
      </c>
      <c r="B112" s="146">
        <v>1</v>
      </c>
    </row>
    <row r="113" spans="1:2" x14ac:dyDescent="0.25">
      <c r="A113" s="147" t="s">
        <v>859</v>
      </c>
      <c r="B113" s="146">
        <v>1</v>
      </c>
    </row>
    <row r="114" spans="1:2" x14ac:dyDescent="0.25">
      <c r="A114" s="145" t="s">
        <v>491</v>
      </c>
      <c r="B114" s="146">
        <v>1</v>
      </c>
    </row>
    <row r="115" spans="1:2" x14ac:dyDescent="0.25">
      <c r="A115" s="147" t="s">
        <v>492</v>
      </c>
      <c r="B115" s="146">
        <v>1</v>
      </c>
    </row>
    <row r="116" spans="1:2" x14ac:dyDescent="0.25">
      <c r="A116" s="145" t="s">
        <v>504</v>
      </c>
      <c r="B116" s="146">
        <v>1</v>
      </c>
    </row>
    <row r="117" spans="1:2" x14ac:dyDescent="0.25">
      <c r="A117" s="147" t="s">
        <v>505</v>
      </c>
      <c r="B117" s="146">
        <v>1</v>
      </c>
    </row>
    <row r="118" spans="1:2" x14ac:dyDescent="0.25">
      <c r="A118" s="145" t="s">
        <v>521</v>
      </c>
      <c r="B118" s="146">
        <v>1</v>
      </c>
    </row>
    <row r="119" spans="1:2" x14ac:dyDescent="0.25">
      <c r="A119" s="147" t="s">
        <v>520</v>
      </c>
      <c r="B119" s="146">
        <v>1</v>
      </c>
    </row>
    <row r="120" spans="1:2" x14ac:dyDescent="0.25">
      <c r="A120" s="143" t="s">
        <v>868</v>
      </c>
      <c r="B120" s="146">
        <v>48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59"/>
  <sheetViews>
    <sheetView zoomScale="55" zoomScaleNormal="55" workbookViewId="0">
      <selection activeCell="I25" sqref="I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709</v>
      </c>
      <c r="C6" s="20"/>
    </row>
    <row r="7" spans="1:5" ht="28.5" x14ac:dyDescent="0.2">
      <c r="A7" s="15" t="s">
        <v>118</v>
      </c>
      <c r="B7" s="85" t="s">
        <v>710</v>
      </c>
      <c r="C7" s="20"/>
    </row>
    <row r="8" spans="1:5" ht="71.25" x14ac:dyDescent="0.2">
      <c r="A8" s="15" t="s">
        <v>119</v>
      </c>
      <c r="B8" s="85" t="s">
        <v>713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712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716</v>
      </c>
      <c r="C25" s="72" t="s">
        <v>717</v>
      </c>
      <c r="D25" s="52"/>
      <c r="E25" s="89"/>
      <c r="F25" s="42"/>
      <c r="G25" s="42"/>
      <c r="H25" s="89"/>
      <c r="I25" s="258"/>
      <c r="J25" s="90"/>
      <c r="K25" s="89"/>
      <c r="L25" s="42"/>
      <c r="M25" s="42"/>
      <c r="N25" s="89"/>
      <c r="O25" s="258"/>
      <c r="P25" s="107" t="s">
        <v>720</v>
      </c>
    </row>
    <row r="26" spans="1:16" ht="29.25" thickBot="1" x14ac:dyDescent="0.25">
      <c r="A26" s="65" t="s">
        <v>131</v>
      </c>
      <c r="B26" s="72" t="s">
        <v>718</v>
      </c>
      <c r="C26" s="72" t="s">
        <v>719</v>
      </c>
      <c r="D26" s="52"/>
      <c r="E26" s="89"/>
      <c r="F26" s="117"/>
      <c r="G26" s="42"/>
      <c r="H26" s="89"/>
      <c r="I26" s="259"/>
      <c r="J26" s="90"/>
      <c r="K26" s="89"/>
      <c r="L26" s="117"/>
      <c r="M26" s="42"/>
      <c r="N26" s="89"/>
      <c r="O26" s="259"/>
      <c r="P26" s="107" t="s">
        <v>720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275</v>
      </c>
      <c r="C34" s="85" t="s">
        <v>715</v>
      </c>
    </row>
    <row r="35" spans="1:15" ht="28.5" x14ac:dyDescent="0.2">
      <c r="A35" s="14" t="s">
        <v>137</v>
      </c>
      <c r="B35" s="85" t="s">
        <v>714</v>
      </c>
      <c r="C35" s="85" t="s">
        <v>714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711</v>
      </c>
      <c r="J39" s="14"/>
      <c r="K39" s="14"/>
      <c r="L39" s="85"/>
      <c r="M39" s="14"/>
      <c r="N39" s="14"/>
      <c r="O39" s="85" t="s">
        <v>711</v>
      </c>
    </row>
    <row r="40" spans="1:15" x14ac:dyDescent="0.2">
      <c r="C40" s="83" t="s">
        <v>139</v>
      </c>
      <c r="D40" s="14"/>
      <c r="E40" s="14"/>
      <c r="F40" s="112"/>
      <c r="G40" s="113"/>
      <c r="H40" s="113"/>
      <c r="I40" s="112">
        <v>0.35</v>
      </c>
      <c r="J40" s="113"/>
      <c r="K40" s="113"/>
      <c r="L40" s="112"/>
      <c r="M40" s="113"/>
      <c r="N40" s="113"/>
      <c r="O40" s="112">
        <v>0.35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87">
        <v>0.5</v>
      </c>
      <c r="J41" s="101"/>
      <c r="K41" s="101"/>
      <c r="L41" s="87"/>
      <c r="M41" s="101"/>
      <c r="N41" s="101"/>
      <c r="O41" s="87">
        <v>0.5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88" t="e">
        <f>+(I25/I26)*I29%</f>
        <v>#DIV/0!</v>
      </c>
      <c r="J42" s="14"/>
      <c r="K42" s="14"/>
      <c r="L42" s="97"/>
      <c r="M42" s="14"/>
      <c r="N42" s="14"/>
      <c r="O42" s="115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0.35</v>
      </c>
    </row>
    <row r="47" spans="1:15" x14ac:dyDescent="0.2">
      <c r="A47" s="14" t="s">
        <v>144</v>
      </c>
      <c r="B47" s="87">
        <v>0.5</v>
      </c>
    </row>
    <row r="48" spans="1:15" x14ac:dyDescent="0.2">
      <c r="A48" s="14" t="s">
        <v>145</v>
      </c>
      <c r="B48" s="97" t="e">
        <f>+AVERAGE(I42)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715</v>
      </c>
      <c r="C51" s="85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714</v>
      </c>
      <c r="C52" s="85" t="s">
        <v>714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59"/>
  <sheetViews>
    <sheetView topLeftCell="A7" zoomScale="55" zoomScaleNormal="55" workbookViewId="0">
      <selection activeCell="I25" sqref="I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721</v>
      </c>
      <c r="C6" s="20"/>
    </row>
    <row r="7" spans="1:5" ht="28.5" x14ac:dyDescent="0.2">
      <c r="A7" s="15" t="s">
        <v>118</v>
      </c>
      <c r="B7" s="85" t="s">
        <v>722</v>
      </c>
      <c r="C7" s="20"/>
    </row>
    <row r="8" spans="1:5" ht="42.75" x14ac:dyDescent="0.2">
      <c r="A8" s="15" t="s">
        <v>119</v>
      </c>
      <c r="B8" s="85" t="s">
        <v>723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724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712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x14ac:dyDescent="0.2">
      <c r="A25" s="65" t="s">
        <v>130</v>
      </c>
      <c r="B25" s="72" t="s">
        <v>725</v>
      </c>
      <c r="C25" s="72" t="s">
        <v>727</v>
      </c>
      <c r="D25" s="52"/>
      <c r="E25" s="89"/>
      <c r="F25" s="42"/>
      <c r="G25" s="42"/>
      <c r="H25" s="89"/>
      <c r="I25" s="258"/>
      <c r="J25" s="90"/>
      <c r="K25" s="89"/>
      <c r="L25" s="42"/>
      <c r="M25" s="42"/>
      <c r="N25" s="89"/>
      <c r="O25" s="258"/>
      <c r="P25" s="107" t="s">
        <v>720</v>
      </c>
    </row>
    <row r="26" spans="1:16" ht="29.25" thickBot="1" x14ac:dyDescent="0.25">
      <c r="A26" s="65" t="s">
        <v>131</v>
      </c>
      <c r="B26" s="72" t="s">
        <v>726</v>
      </c>
      <c r="C26" s="72" t="s">
        <v>728</v>
      </c>
      <c r="D26" s="52"/>
      <c r="E26" s="89"/>
      <c r="F26" s="117"/>
      <c r="G26" s="42"/>
      <c r="H26" s="89"/>
      <c r="I26" s="259"/>
      <c r="J26" s="90"/>
      <c r="K26" s="89"/>
      <c r="L26" s="117"/>
      <c r="M26" s="42"/>
      <c r="N26" s="89"/>
      <c r="O26" s="259"/>
      <c r="P26" s="107" t="s">
        <v>720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275</v>
      </c>
      <c r="C34" s="85" t="s">
        <v>715</v>
      </c>
    </row>
    <row r="35" spans="1:15" ht="28.5" x14ac:dyDescent="0.2">
      <c r="A35" s="14" t="s">
        <v>137</v>
      </c>
      <c r="B35" s="85" t="s">
        <v>714</v>
      </c>
      <c r="C35" s="85" t="s">
        <v>714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42.75" x14ac:dyDescent="0.2">
      <c r="C39" s="83" t="s">
        <v>129</v>
      </c>
      <c r="D39" s="14"/>
      <c r="E39" s="14"/>
      <c r="F39" s="85"/>
      <c r="G39" s="14"/>
      <c r="H39" s="14"/>
      <c r="I39" s="85" t="s">
        <v>729</v>
      </c>
      <c r="J39" s="14"/>
      <c r="K39" s="14"/>
      <c r="L39" s="85"/>
      <c r="M39" s="14"/>
      <c r="N39" s="14"/>
      <c r="O39" s="85" t="s">
        <v>729</v>
      </c>
    </row>
    <row r="40" spans="1:15" x14ac:dyDescent="0.2">
      <c r="C40" s="83" t="s">
        <v>139</v>
      </c>
      <c r="D40" s="14"/>
      <c r="E40" s="14"/>
      <c r="F40" s="112"/>
      <c r="G40" s="113"/>
      <c r="H40" s="113"/>
      <c r="I40" s="113">
        <v>3</v>
      </c>
      <c r="J40" s="113"/>
      <c r="K40" s="113"/>
      <c r="L40" s="112"/>
      <c r="M40" s="113"/>
      <c r="N40" s="113"/>
      <c r="O40" s="113">
        <v>3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113">
        <v>4</v>
      </c>
      <c r="J41" s="101"/>
      <c r="K41" s="101"/>
      <c r="L41" s="87"/>
      <c r="M41" s="101"/>
      <c r="N41" s="101"/>
      <c r="O41" s="113">
        <v>4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102" t="e">
        <f>+(I25/I26)*I29%</f>
        <v>#DIV/0!</v>
      </c>
      <c r="J42" s="14"/>
      <c r="K42" s="14"/>
      <c r="L42" s="97"/>
      <c r="M42" s="14"/>
      <c r="N42" s="14"/>
      <c r="O42" s="115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3">
        <v>3</v>
      </c>
    </row>
    <row r="47" spans="1:15" x14ac:dyDescent="0.2">
      <c r="A47" s="14" t="s">
        <v>144</v>
      </c>
      <c r="B47" s="113">
        <v>4</v>
      </c>
    </row>
    <row r="48" spans="1:15" x14ac:dyDescent="0.2">
      <c r="A48" s="14" t="s">
        <v>145</v>
      </c>
      <c r="B48" s="102" t="e">
        <f>+AVERAGE(I42)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715</v>
      </c>
      <c r="C51" s="85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714</v>
      </c>
      <c r="C52" s="85" t="s">
        <v>714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59"/>
  <sheetViews>
    <sheetView zoomScale="55" zoomScaleNormal="55" workbookViewId="0">
      <selection activeCell="I25" sqref="I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730</v>
      </c>
      <c r="C6" s="20"/>
    </row>
    <row r="7" spans="1:5" x14ac:dyDescent="0.2">
      <c r="A7" s="15" t="s">
        <v>118</v>
      </c>
      <c r="B7" s="85" t="s">
        <v>731</v>
      </c>
      <c r="C7" s="20"/>
    </row>
    <row r="8" spans="1:5" ht="57.75" customHeight="1" x14ac:dyDescent="0.2">
      <c r="A8" s="15" t="s">
        <v>119</v>
      </c>
      <c r="B8" s="85" t="s">
        <v>732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733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735</v>
      </c>
      <c r="C25" s="72" t="s">
        <v>736</v>
      </c>
      <c r="D25" s="52"/>
      <c r="E25" s="89"/>
      <c r="F25" s="42"/>
      <c r="G25" s="42"/>
      <c r="H25" s="89"/>
      <c r="I25" s="258"/>
      <c r="J25" s="90"/>
      <c r="K25" s="89"/>
      <c r="L25" s="42"/>
      <c r="M25" s="42"/>
      <c r="N25" s="89"/>
      <c r="O25" s="258"/>
      <c r="P25" s="107" t="s">
        <v>739</v>
      </c>
    </row>
    <row r="26" spans="1:16" ht="57.75" thickBot="1" x14ac:dyDescent="0.25">
      <c r="A26" s="65" t="s">
        <v>131</v>
      </c>
      <c r="B26" s="72" t="s">
        <v>738</v>
      </c>
      <c r="C26" s="72" t="s">
        <v>737</v>
      </c>
      <c r="D26" s="52"/>
      <c r="E26" s="89"/>
      <c r="F26" s="117"/>
      <c r="G26" s="42"/>
      <c r="H26" s="89"/>
      <c r="I26" s="259"/>
      <c r="J26" s="90"/>
      <c r="K26" s="89"/>
      <c r="L26" s="117"/>
      <c r="M26" s="42"/>
      <c r="N26" s="89"/>
      <c r="O26" s="259"/>
      <c r="P26" s="107" t="s">
        <v>739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275</v>
      </c>
      <c r="C34" s="85" t="s">
        <v>715</v>
      </c>
    </row>
    <row r="35" spans="1:15" ht="28.5" x14ac:dyDescent="0.2">
      <c r="A35" s="14" t="s">
        <v>137</v>
      </c>
      <c r="B35" s="85" t="s">
        <v>714</v>
      </c>
      <c r="C35" s="85" t="s">
        <v>714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/>
      <c r="G39" s="14"/>
      <c r="H39" s="14"/>
      <c r="I39" s="85" t="s">
        <v>734</v>
      </c>
      <c r="J39" s="14"/>
      <c r="K39" s="14"/>
      <c r="L39" s="85"/>
      <c r="M39" s="14"/>
      <c r="N39" s="14"/>
      <c r="O39" s="85" t="s">
        <v>734</v>
      </c>
    </row>
    <row r="40" spans="1:15" x14ac:dyDescent="0.2">
      <c r="C40" s="83" t="s">
        <v>139</v>
      </c>
      <c r="D40" s="14"/>
      <c r="E40" s="14"/>
      <c r="F40" s="112"/>
      <c r="G40" s="113"/>
      <c r="H40" s="113"/>
      <c r="I40" s="118">
        <v>0.1</v>
      </c>
      <c r="J40" s="113"/>
      <c r="K40" s="113"/>
      <c r="L40" s="112"/>
      <c r="M40" s="113"/>
      <c r="N40" s="113"/>
      <c r="O40" s="118">
        <v>0.1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118">
        <v>0.2</v>
      </c>
      <c r="J41" s="101"/>
      <c r="K41" s="101"/>
      <c r="L41" s="87"/>
      <c r="M41" s="101"/>
      <c r="N41" s="101"/>
      <c r="O41" s="118">
        <v>0.2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180" t="e">
        <f>+(I25/I26)*I29%</f>
        <v>#DIV/0!</v>
      </c>
      <c r="J42" s="14"/>
      <c r="K42" s="14"/>
      <c r="L42" s="97"/>
      <c r="M42" s="14"/>
      <c r="N42" s="14"/>
      <c r="O42" s="115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0.1</v>
      </c>
    </row>
    <row r="47" spans="1:15" x14ac:dyDescent="0.2">
      <c r="A47" s="14" t="s">
        <v>144</v>
      </c>
      <c r="B47" s="118">
        <v>0.2</v>
      </c>
    </row>
    <row r="48" spans="1:15" x14ac:dyDescent="0.2">
      <c r="A48" s="14" t="s">
        <v>145</v>
      </c>
      <c r="B48" s="97" t="e">
        <f>+AVERAGE(I42)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715</v>
      </c>
      <c r="C51" s="85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714</v>
      </c>
      <c r="C52" s="85" t="s">
        <v>714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59"/>
  <sheetViews>
    <sheetView topLeftCell="B11" zoomScale="70" zoomScaleNormal="70" workbookViewId="0">
      <selection activeCell="I25" sqref="I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740</v>
      </c>
      <c r="C6" s="20"/>
    </row>
    <row r="7" spans="1:5" ht="28.5" x14ac:dyDescent="0.2">
      <c r="A7" s="15" t="s">
        <v>118</v>
      </c>
      <c r="B7" s="85" t="s">
        <v>741</v>
      </c>
      <c r="C7" s="20"/>
    </row>
    <row r="8" spans="1:5" ht="114" customHeight="1" x14ac:dyDescent="0.2">
      <c r="A8" s="15" t="s">
        <v>119</v>
      </c>
      <c r="B8" s="85" t="s">
        <v>742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733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744</v>
      </c>
      <c r="C25" s="72" t="s">
        <v>745</v>
      </c>
      <c r="D25" s="52"/>
      <c r="E25" s="89"/>
      <c r="F25" s="42"/>
      <c r="G25" s="42"/>
      <c r="H25" s="89"/>
      <c r="I25" s="93"/>
      <c r="J25" s="90"/>
      <c r="K25" s="89"/>
      <c r="L25" s="42"/>
      <c r="M25" s="42"/>
      <c r="N25" s="89"/>
      <c r="O25" s="93"/>
      <c r="P25" s="107" t="s">
        <v>749</v>
      </c>
    </row>
    <row r="26" spans="1:16" ht="29.25" thickBot="1" x14ac:dyDescent="0.25">
      <c r="A26" s="65" t="s">
        <v>131</v>
      </c>
      <c r="B26" s="72" t="s">
        <v>748</v>
      </c>
      <c r="C26" s="72" t="s">
        <v>747</v>
      </c>
      <c r="D26" s="52"/>
      <c r="E26" s="89"/>
      <c r="F26" s="117"/>
      <c r="G26" s="42"/>
      <c r="H26" s="89"/>
      <c r="I26" s="94"/>
      <c r="J26" s="90"/>
      <c r="K26" s="89"/>
      <c r="L26" s="117"/>
      <c r="M26" s="42"/>
      <c r="N26" s="89"/>
      <c r="O26" s="94"/>
      <c r="P26" s="107" t="s">
        <v>749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28.5" x14ac:dyDescent="0.2">
      <c r="A34" s="14" t="s">
        <v>136</v>
      </c>
      <c r="B34" s="85" t="s">
        <v>275</v>
      </c>
      <c r="C34" s="85" t="s">
        <v>715</v>
      </c>
    </row>
    <row r="35" spans="1:15" ht="28.5" x14ac:dyDescent="0.2">
      <c r="A35" s="14" t="s">
        <v>137</v>
      </c>
      <c r="B35" s="85" t="s">
        <v>714</v>
      </c>
      <c r="C35" s="85" t="s">
        <v>714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71.25" x14ac:dyDescent="0.2">
      <c r="C39" s="83" t="s">
        <v>129</v>
      </c>
      <c r="D39" s="14"/>
      <c r="E39" s="14"/>
      <c r="F39" s="85"/>
      <c r="G39" s="14"/>
      <c r="H39" s="14"/>
      <c r="I39" s="85" t="s">
        <v>746</v>
      </c>
      <c r="J39" s="14"/>
      <c r="K39" s="14"/>
      <c r="L39" s="85"/>
      <c r="M39" s="14"/>
      <c r="N39" s="14"/>
      <c r="O39" s="85" t="s">
        <v>743</v>
      </c>
    </row>
    <row r="40" spans="1:15" x14ac:dyDescent="0.2">
      <c r="C40" s="83" t="s">
        <v>139</v>
      </c>
      <c r="D40" s="14"/>
      <c r="E40" s="14"/>
      <c r="F40" s="112"/>
      <c r="G40" s="113"/>
      <c r="H40" s="113"/>
      <c r="I40" s="118">
        <v>0.85</v>
      </c>
      <c r="J40" s="113"/>
      <c r="K40" s="113"/>
      <c r="L40" s="112"/>
      <c r="M40" s="113"/>
      <c r="N40" s="113"/>
      <c r="O40" s="118">
        <v>0.85</v>
      </c>
    </row>
    <row r="41" spans="1:15" x14ac:dyDescent="0.2">
      <c r="C41" s="83" t="s">
        <v>128</v>
      </c>
      <c r="D41" s="14"/>
      <c r="E41" s="14"/>
      <c r="F41" s="87"/>
      <c r="G41" s="101"/>
      <c r="H41" s="101"/>
      <c r="I41" s="118">
        <v>1</v>
      </c>
      <c r="J41" s="101"/>
      <c r="K41" s="101"/>
      <c r="L41" s="87"/>
      <c r="M41" s="101"/>
      <c r="N41" s="101"/>
      <c r="O41" s="118">
        <v>1</v>
      </c>
    </row>
    <row r="42" spans="1:15" x14ac:dyDescent="0.2">
      <c r="C42" s="83" t="s">
        <v>140</v>
      </c>
      <c r="D42" s="14"/>
      <c r="E42" s="14"/>
      <c r="F42" s="97"/>
      <c r="G42" s="14"/>
      <c r="H42" s="14"/>
      <c r="I42" s="88" t="e">
        <f>+(I25/I26)*I29%</f>
        <v>#DIV/0!</v>
      </c>
      <c r="J42" s="14"/>
      <c r="K42" s="14"/>
      <c r="L42" s="97"/>
      <c r="M42" s="14"/>
      <c r="N42" s="14"/>
      <c r="O42" s="115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0.85</v>
      </c>
    </row>
    <row r="47" spans="1:15" x14ac:dyDescent="0.2">
      <c r="A47" s="14" t="s">
        <v>144</v>
      </c>
      <c r="B47" s="118">
        <v>1</v>
      </c>
    </row>
    <row r="48" spans="1:15" x14ac:dyDescent="0.2">
      <c r="A48" s="14" t="s">
        <v>145</v>
      </c>
      <c r="B48" s="97" t="e">
        <f>+AVERAGE(I42)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715</v>
      </c>
      <c r="C51" s="85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ht="28.5" x14ac:dyDescent="0.2">
      <c r="A52" s="14" t="s">
        <v>137</v>
      </c>
      <c r="B52" s="85" t="s">
        <v>714</v>
      </c>
      <c r="C52" s="85" t="s">
        <v>714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topLeftCell="A4" zoomScale="55" zoomScaleNormal="55" workbookViewId="0">
      <selection activeCell="F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750</v>
      </c>
      <c r="C6" s="20"/>
    </row>
    <row r="7" spans="1:5" ht="28.5" x14ac:dyDescent="0.2">
      <c r="A7" s="15" t="s">
        <v>118</v>
      </c>
      <c r="B7" s="85" t="s">
        <v>751</v>
      </c>
      <c r="C7" s="20"/>
    </row>
    <row r="8" spans="1:5" ht="42.75" x14ac:dyDescent="0.2">
      <c r="A8" s="15" t="s">
        <v>119</v>
      </c>
      <c r="B8" s="85" t="s">
        <v>752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758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71.25" x14ac:dyDescent="0.2">
      <c r="A25" s="65" t="s">
        <v>130</v>
      </c>
      <c r="B25" s="72" t="s">
        <v>753</v>
      </c>
      <c r="C25" s="72" t="s">
        <v>754</v>
      </c>
      <c r="D25" s="52"/>
      <c r="E25" s="89"/>
      <c r="F25" s="258"/>
      <c r="G25" s="90"/>
      <c r="H25" s="89"/>
      <c r="I25" s="258"/>
      <c r="J25" s="90"/>
      <c r="K25" s="89"/>
      <c r="L25" s="258"/>
      <c r="M25" s="90"/>
      <c r="N25" s="89"/>
      <c r="O25" s="258"/>
      <c r="P25" s="107" t="s">
        <v>760</v>
      </c>
    </row>
    <row r="26" spans="1:16" ht="46.5" customHeight="1" thickBot="1" x14ac:dyDescent="0.25">
      <c r="A26" s="65" t="s">
        <v>131</v>
      </c>
      <c r="B26" s="72" t="s">
        <v>755</v>
      </c>
      <c r="C26" s="72" t="s">
        <v>756</v>
      </c>
      <c r="D26" s="52"/>
      <c r="E26" s="89"/>
      <c r="F26" s="121"/>
      <c r="G26" s="90"/>
      <c r="H26" s="89"/>
      <c r="I26" s="259"/>
      <c r="J26" s="90"/>
      <c r="K26" s="89"/>
      <c r="L26" s="114"/>
      <c r="M26" s="90"/>
      <c r="N26" s="89"/>
      <c r="O26" s="259"/>
      <c r="P26" s="107" t="s">
        <v>759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185.25" x14ac:dyDescent="0.2">
      <c r="A34" s="119" t="s">
        <v>136</v>
      </c>
      <c r="B34" s="120" t="s">
        <v>857</v>
      </c>
      <c r="C34" s="120" t="s">
        <v>761</v>
      </c>
    </row>
    <row r="35" spans="1:15" x14ac:dyDescent="0.2">
      <c r="A35" s="14" t="s">
        <v>137</v>
      </c>
      <c r="B35" s="85" t="s">
        <v>422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 t="s">
        <v>757</v>
      </c>
      <c r="G39" s="14"/>
      <c r="H39" s="14"/>
      <c r="I39" s="85" t="s">
        <v>757</v>
      </c>
      <c r="J39" s="14"/>
      <c r="K39" s="14"/>
      <c r="L39" s="85" t="s">
        <v>757</v>
      </c>
      <c r="M39" s="14"/>
      <c r="N39" s="14"/>
      <c r="O39" s="85" t="s">
        <v>757</v>
      </c>
    </row>
    <row r="40" spans="1:15" x14ac:dyDescent="0.2">
      <c r="C40" s="83" t="s">
        <v>139</v>
      </c>
      <c r="D40" s="14"/>
      <c r="E40" s="14"/>
      <c r="F40" s="118">
        <v>0.8</v>
      </c>
      <c r="G40" s="113"/>
      <c r="H40" s="113"/>
      <c r="I40" s="118">
        <v>0.8</v>
      </c>
      <c r="J40" s="113"/>
      <c r="K40" s="113"/>
      <c r="L40" s="118">
        <v>0.8</v>
      </c>
      <c r="M40" s="113"/>
      <c r="N40" s="113"/>
      <c r="O40" s="118">
        <v>0.8</v>
      </c>
    </row>
    <row r="41" spans="1:15" x14ac:dyDescent="0.2">
      <c r="C41" s="83" t="s">
        <v>128</v>
      </c>
      <c r="D41" s="14"/>
      <c r="E41" s="14"/>
      <c r="F41" s="118">
        <v>1</v>
      </c>
      <c r="G41" s="101"/>
      <c r="H41" s="101"/>
      <c r="I41" s="118">
        <v>1</v>
      </c>
      <c r="J41" s="101"/>
      <c r="K41" s="101"/>
      <c r="L41" s="118">
        <v>1</v>
      </c>
      <c r="M41" s="101"/>
      <c r="N41" s="101"/>
      <c r="O41" s="118">
        <v>1</v>
      </c>
    </row>
    <row r="42" spans="1:15" x14ac:dyDescent="0.2">
      <c r="C42" s="83" t="s">
        <v>140</v>
      </c>
      <c r="D42" s="14"/>
      <c r="E42" s="14"/>
      <c r="F42" s="97" t="e">
        <f>+(F25/F26)*F29%</f>
        <v>#DIV/0!</v>
      </c>
      <c r="G42" s="14"/>
      <c r="H42" s="14"/>
      <c r="I42" s="97" t="e">
        <f>+(I25/I26)*I29%</f>
        <v>#DIV/0!</v>
      </c>
      <c r="J42" s="14"/>
      <c r="K42" s="14"/>
      <c r="L42" s="97" t="e">
        <f>+(L25/L26)*L29%</f>
        <v>#DIV/0!</v>
      </c>
      <c r="M42" s="14"/>
      <c r="N42" s="14"/>
      <c r="O42" s="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0.8</v>
      </c>
    </row>
    <row r="47" spans="1:15" x14ac:dyDescent="0.2">
      <c r="A47" s="14" t="s">
        <v>144</v>
      </c>
      <c r="B47" s="118">
        <v>1</v>
      </c>
    </row>
    <row r="48" spans="1:15" x14ac:dyDescent="0.2">
      <c r="A48" s="14" t="s">
        <v>145</v>
      </c>
      <c r="B48" s="97" t="e">
        <f>+AVERAGE(F42)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761</v>
      </c>
      <c r="C51" s="85" t="s">
        <v>606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422</v>
      </c>
      <c r="C52" s="85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59"/>
  <sheetViews>
    <sheetView topLeftCell="A13" zoomScale="55" zoomScaleNormal="55" workbookViewId="0">
      <selection activeCell="F25" sqref="F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762</v>
      </c>
      <c r="C6" s="20"/>
    </row>
    <row r="7" spans="1:5" x14ac:dyDescent="0.2">
      <c r="A7" s="15" t="s">
        <v>118</v>
      </c>
      <c r="B7" s="85" t="s">
        <v>763</v>
      </c>
      <c r="C7" s="20"/>
    </row>
    <row r="8" spans="1:5" ht="85.5" x14ac:dyDescent="0.2">
      <c r="A8" s="15" t="s">
        <v>119</v>
      </c>
      <c r="B8" s="85" t="s">
        <v>764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ht="28.5" x14ac:dyDescent="0.2">
      <c r="A15" s="15" t="s">
        <v>0</v>
      </c>
      <c r="B15" s="85" t="s">
        <v>758</v>
      </c>
      <c r="C15" s="20"/>
    </row>
    <row r="16" spans="1:5" x14ac:dyDescent="0.2">
      <c r="A16" s="15" t="s">
        <v>124</v>
      </c>
      <c r="B16" s="14" t="s">
        <v>97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766</v>
      </c>
      <c r="C25" s="72" t="s">
        <v>767</v>
      </c>
      <c r="D25" s="52"/>
      <c r="E25" s="89"/>
      <c r="F25" s="258"/>
      <c r="G25" s="90"/>
      <c r="H25" s="89"/>
      <c r="I25" s="258"/>
      <c r="J25" s="90"/>
      <c r="K25" s="89"/>
      <c r="L25" s="258"/>
      <c r="M25" s="90"/>
      <c r="N25" s="89"/>
      <c r="O25" s="258"/>
      <c r="P25" s="107" t="s">
        <v>771</v>
      </c>
    </row>
    <row r="26" spans="1:16" ht="46.5" customHeight="1" thickBot="1" x14ac:dyDescent="0.25">
      <c r="A26" s="65" t="s">
        <v>131</v>
      </c>
      <c r="B26" s="72" t="s">
        <v>768</v>
      </c>
      <c r="C26" s="72" t="s">
        <v>769</v>
      </c>
      <c r="D26" s="52"/>
      <c r="E26" s="89"/>
      <c r="F26" s="121"/>
      <c r="G26" s="90"/>
      <c r="H26" s="89"/>
      <c r="I26" s="259"/>
      <c r="J26" s="90"/>
      <c r="K26" s="89"/>
      <c r="L26" s="114"/>
      <c r="M26" s="90"/>
      <c r="N26" s="89"/>
      <c r="O26" s="259"/>
      <c r="P26" s="107" t="s">
        <v>770</v>
      </c>
    </row>
    <row r="27" spans="1:16" x14ac:dyDescent="0.2">
      <c r="A27" s="65" t="s">
        <v>132</v>
      </c>
      <c r="B27" s="72"/>
      <c r="C27" s="72"/>
      <c r="D27" s="52"/>
      <c r="E27" s="89"/>
      <c r="F27" s="92"/>
      <c r="G27" s="116"/>
      <c r="H27" s="89"/>
      <c r="I27" s="92"/>
      <c r="J27" s="90"/>
      <c r="K27" s="89"/>
      <c r="L27" s="92"/>
      <c r="M27" s="90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>
        <v>100</v>
      </c>
      <c r="G29" s="90"/>
      <c r="H29" s="42"/>
      <c r="I29" s="42">
        <v>100</v>
      </c>
      <c r="J29" s="42"/>
      <c r="K29" s="89"/>
      <c r="L29" s="42">
        <v>100</v>
      </c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ht="185.25" x14ac:dyDescent="0.2">
      <c r="A34" s="119" t="s">
        <v>136</v>
      </c>
      <c r="B34" s="120" t="s">
        <v>857</v>
      </c>
      <c r="C34" s="120" t="s">
        <v>761</v>
      </c>
    </row>
    <row r="35" spans="1:15" x14ac:dyDescent="0.2">
      <c r="A35" s="14" t="s">
        <v>137</v>
      </c>
      <c r="B35" s="85" t="s">
        <v>422</v>
      </c>
      <c r="C35" s="85" t="s">
        <v>422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 t="s">
        <v>765</v>
      </c>
      <c r="G39" s="14"/>
      <c r="H39" s="14"/>
      <c r="I39" s="85" t="s">
        <v>765</v>
      </c>
      <c r="J39" s="14"/>
      <c r="K39" s="14"/>
      <c r="L39" s="85" t="s">
        <v>765</v>
      </c>
      <c r="M39" s="14"/>
      <c r="N39" s="14"/>
      <c r="O39" s="85" t="s">
        <v>765</v>
      </c>
    </row>
    <row r="40" spans="1:15" x14ac:dyDescent="0.2">
      <c r="C40" s="83" t="s">
        <v>139</v>
      </c>
      <c r="D40" s="14"/>
      <c r="E40" s="14"/>
      <c r="F40" s="118">
        <v>0.8</v>
      </c>
      <c r="G40" s="113"/>
      <c r="H40" s="113"/>
      <c r="I40" s="118">
        <v>0.8</v>
      </c>
      <c r="J40" s="113"/>
      <c r="K40" s="113"/>
      <c r="L40" s="118">
        <v>0.8</v>
      </c>
      <c r="M40" s="113"/>
      <c r="N40" s="113"/>
      <c r="O40" s="118">
        <v>0.8</v>
      </c>
    </row>
    <row r="41" spans="1:15" x14ac:dyDescent="0.2">
      <c r="C41" s="83" t="s">
        <v>128</v>
      </c>
      <c r="D41" s="14"/>
      <c r="E41" s="14"/>
      <c r="F41" s="118">
        <v>1</v>
      </c>
      <c r="G41" s="101"/>
      <c r="H41" s="101"/>
      <c r="I41" s="118">
        <v>1</v>
      </c>
      <c r="J41" s="101"/>
      <c r="K41" s="101"/>
      <c r="L41" s="118">
        <v>1</v>
      </c>
      <c r="M41" s="101"/>
      <c r="N41" s="101"/>
      <c r="O41" s="118">
        <v>1</v>
      </c>
    </row>
    <row r="42" spans="1:15" x14ac:dyDescent="0.2">
      <c r="C42" s="83" t="s">
        <v>140</v>
      </c>
      <c r="D42" s="14"/>
      <c r="E42" s="14"/>
      <c r="F42" s="88" t="e">
        <f>+(F29%-(F25/F26))*F29%</f>
        <v>#DIV/0!</v>
      </c>
      <c r="G42" s="14"/>
      <c r="H42" s="14"/>
      <c r="I42" s="88" t="e">
        <f>+(I29%-(I25/I26))*I29%</f>
        <v>#DIV/0!</v>
      </c>
      <c r="J42" s="14"/>
      <c r="K42" s="14"/>
      <c r="L42" s="88" t="e">
        <f>+(L29%-(L25/L26))*L29%</f>
        <v>#DIV/0!</v>
      </c>
      <c r="M42" s="14"/>
      <c r="N42" s="14"/>
      <c r="O42" s="88" t="e">
        <f>+(O29%-(O25/O26))*O29%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0.8</v>
      </c>
    </row>
    <row r="47" spans="1:15" x14ac:dyDescent="0.2">
      <c r="A47" s="14" t="s">
        <v>144</v>
      </c>
      <c r="B47" s="118">
        <v>1</v>
      </c>
    </row>
    <row r="48" spans="1:15" x14ac:dyDescent="0.2">
      <c r="A48" s="14" t="s">
        <v>145</v>
      </c>
      <c r="B48" s="97" t="e">
        <f>+AVERAGE(F42)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ht="28.5" x14ac:dyDescent="0.2">
      <c r="A51" s="14" t="s">
        <v>136</v>
      </c>
      <c r="B51" s="85" t="s">
        <v>761</v>
      </c>
      <c r="C51" s="85" t="s">
        <v>606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422</v>
      </c>
      <c r="C52" s="85" t="s">
        <v>422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9"/>
  <sheetViews>
    <sheetView topLeftCell="A10" zoomScale="70" zoomScaleNormal="70" workbookViewId="0">
      <selection activeCell="O25" sqref="O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772</v>
      </c>
      <c r="C6" s="20"/>
    </row>
    <row r="7" spans="1:5" ht="28.5" x14ac:dyDescent="0.2">
      <c r="A7" s="15" t="s">
        <v>118</v>
      </c>
      <c r="B7" s="85" t="s">
        <v>773</v>
      </c>
      <c r="C7" s="20"/>
    </row>
    <row r="8" spans="1:5" ht="57" x14ac:dyDescent="0.2">
      <c r="A8" s="15" t="s">
        <v>119</v>
      </c>
      <c r="B8" s="85" t="s">
        <v>774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775</v>
      </c>
      <c r="C15" s="20"/>
    </row>
    <row r="16" spans="1:5" x14ac:dyDescent="0.2">
      <c r="A16" s="15" t="s">
        <v>124</v>
      </c>
      <c r="B16" s="14" t="s">
        <v>98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91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91" t="s">
        <v>192</v>
      </c>
      <c r="L24" s="91" t="s">
        <v>198</v>
      </c>
      <c r="M24" s="91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777</v>
      </c>
      <c r="C25" s="72" t="s">
        <v>779</v>
      </c>
      <c r="D25" s="52"/>
      <c r="E25" s="42"/>
      <c r="F25" s="42"/>
      <c r="G25" s="42"/>
      <c r="H25" s="89"/>
      <c r="I25" s="330">
        <v>2</v>
      </c>
      <c r="J25" s="90"/>
      <c r="K25" s="42"/>
      <c r="L25" s="42"/>
      <c r="M25" s="42"/>
      <c r="N25" s="89"/>
      <c r="O25" s="315"/>
      <c r="P25" s="107" t="s">
        <v>782</v>
      </c>
    </row>
    <row r="26" spans="1:16" ht="46.5" customHeight="1" thickBot="1" x14ac:dyDescent="0.25">
      <c r="A26" s="65" t="s">
        <v>131</v>
      </c>
      <c r="B26" s="72" t="s">
        <v>778</v>
      </c>
      <c r="C26" s="72" t="s">
        <v>780</v>
      </c>
      <c r="D26" s="52"/>
      <c r="E26" s="42"/>
      <c r="F26" s="113"/>
      <c r="G26" s="42"/>
      <c r="H26" s="89"/>
      <c r="I26" s="331">
        <v>1</v>
      </c>
      <c r="J26" s="90"/>
      <c r="K26" s="42"/>
      <c r="L26" s="117"/>
      <c r="M26" s="42"/>
      <c r="N26" s="89"/>
      <c r="O26" s="316"/>
      <c r="P26" s="107" t="s">
        <v>781</v>
      </c>
    </row>
    <row r="27" spans="1:16" x14ac:dyDescent="0.2">
      <c r="A27" s="65" t="s">
        <v>132</v>
      </c>
      <c r="B27" s="72"/>
      <c r="C27" s="72"/>
      <c r="D27" s="52"/>
      <c r="E27" s="122"/>
      <c r="F27" s="92"/>
      <c r="G27" s="116"/>
      <c r="H27" s="89"/>
      <c r="I27" s="92"/>
      <c r="J27" s="90"/>
      <c r="K27" s="122"/>
      <c r="L27" s="92"/>
      <c r="M27" s="116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19" t="s">
        <v>136</v>
      </c>
      <c r="B34" s="120" t="s">
        <v>275</v>
      </c>
      <c r="C34" s="120" t="s">
        <v>277</v>
      </c>
    </row>
    <row r="35" spans="1:15" x14ac:dyDescent="0.2">
      <c r="A35" s="14" t="s">
        <v>137</v>
      </c>
      <c r="B35" s="85" t="s">
        <v>783</v>
      </c>
      <c r="C35" s="85" t="s">
        <v>783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114" x14ac:dyDescent="0.2">
      <c r="C39" s="83" t="s">
        <v>129</v>
      </c>
      <c r="D39" s="14"/>
      <c r="E39" s="14"/>
      <c r="F39" s="85"/>
      <c r="G39" s="14"/>
      <c r="H39" s="14"/>
      <c r="I39" s="85" t="s">
        <v>776</v>
      </c>
      <c r="J39" s="14"/>
      <c r="K39" s="14"/>
      <c r="L39" s="85"/>
      <c r="M39" s="14"/>
      <c r="N39" s="85"/>
      <c r="O39" s="85" t="s">
        <v>776</v>
      </c>
    </row>
    <row r="40" spans="1:15" x14ac:dyDescent="0.2">
      <c r="C40" s="83" t="s">
        <v>139</v>
      </c>
      <c r="D40" s="14"/>
      <c r="E40" s="14"/>
      <c r="F40" s="118"/>
      <c r="G40" s="113"/>
      <c r="H40" s="113"/>
      <c r="I40" s="118">
        <v>0.85</v>
      </c>
      <c r="J40" s="113"/>
      <c r="K40" s="113"/>
      <c r="L40" s="118"/>
      <c r="M40" s="113"/>
      <c r="N40" s="113"/>
      <c r="O40" s="118">
        <v>0.85</v>
      </c>
    </row>
    <row r="41" spans="1:15" x14ac:dyDescent="0.2">
      <c r="C41" s="83" t="s">
        <v>128</v>
      </c>
      <c r="D41" s="14"/>
      <c r="E41" s="14"/>
      <c r="F41" s="118"/>
      <c r="G41" s="101"/>
      <c r="H41" s="101"/>
      <c r="I41" s="118">
        <v>0.95</v>
      </c>
      <c r="J41" s="101"/>
      <c r="K41" s="101"/>
      <c r="L41" s="118"/>
      <c r="M41" s="101"/>
      <c r="N41" s="101"/>
      <c r="O41" s="118">
        <v>0.95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314">
        <f>+(I25/I26)*I29%</f>
        <v>2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0.85</v>
      </c>
    </row>
    <row r="47" spans="1:15" x14ac:dyDescent="0.2">
      <c r="A47" s="14" t="s">
        <v>144</v>
      </c>
      <c r="B47" s="118">
        <v>0.95</v>
      </c>
    </row>
    <row r="48" spans="1:15" x14ac:dyDescent="0.2">
      <c r="A48" s="14" t="s">
        <v>145</v>
      </c>
      <c r="B48" s="9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20" t="s">
        <v>277</v>
      </c>
      <c r="C51" s="120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783</v>
      </c>
      <c r="C52" s="85" t="s">
        <v>783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9"/>
  <sheetViews>
    <sheetView topLeftCell="C1"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784</v>
      </c>
      <c r="C6" s="20"/>
    </row>
    <row r="7" spans="1:5" ht="28.5" x14ac:dyDescent="0.2">
      <c r="A7" s="15" t="s">
        <v>118</v>
      </c>
      <c r="B7" s="85" t="s">
        <v>785</v>
      </c>
      <c r="C7" s="20"/>
    </row>
    <row r="8" spans="1:5" ht="42.75" x14ac:dyDescent="0.2">
      <c r="A8" s="15" t="s">
        <v>119</v>
      </c>
      <c r="B8" s="85" t="s">
        <v>786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775</v>
      </c>
      <c r="C15" s="20"/>
    </row>
    <row r="16" spans="1:5" x14ac:dyDescent="0.2">
      <c r="A16" s="15" t="s">
        <v>124</v>
      </c>
      <c r="B16" s="14" t="s">
        <v>98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91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91" t="s">
        <v>192</v>
      </c>
      <c r="L24" s="91" t="s">
        <v>198</v>
      </c>
      <c r="M24" s="91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788</v>
      </c>
      <c r="C25" s="72" t="s">
        <v>790</v>
      </c>
      <c r="D25" s="52"/>
      <c r="E25" s="42"/>
      <c r="F25" s="42"/>
      <c r="G25" s="42"/>
      <c r="H25" s="89"/>
      <c r="I25" s="330">
        <v>5</v>
      </c>
      <c r="J25" s="90"/>
      <c r="K25" s="42"/>
      <c r="L25" s="42"/>
      <c r="M25" s="42"/>
      <c r="N25" s="89"/>
      <c r="O25" s="315"/>
      <c r="P25" s="107" t="s">
        <v>792</v>
      </c>
    </row>
    <row r="26" spans="1:16" ht="46.5" customHeight="1" thickBot="1" x14ac:dyDescent="0.25">
      <c r="A26" s="65" t="s">
        <v>131</v>
      </c>
      <c r="B26" s="72" t="s">
        <v>789</v>
      </c>
      <c r="C26" s="72" t="s">
        <v>791</v>
      </c>
      <c r="D26" s="52"/>
      <c r="E26" s="42"/>
      <c r="F26" s="113"/>
      <c r="G26" s="42"/>
      <c r="H26" s="89"/>
      <c r="I26" s="331">
        <v>5</v>
      </c>
      <c r="J26" s="90"/>
      <c r="K26" s="42"/>
      <c r="L26" s="117"/>
      <c r="M26" s="42"/>
      <c r="N26" s="89"/>
      <c r="O26" s="316"/>
      <c r="P26" s="107" t="s">
        <v>792</v>
      </c>
    </row>
    <row r="27" spans="1:16" x14ac:dyDescent="0.2">
      <c r="A27" s="65" t="s">
        <v>132</v>
      </c>
      <c r="B27" s="72"/>
      <c r="C27" s="72"/>
      <c r="D27" s="52"/>
      <c r="E27" s="122"/>
      <c r="F27" s="92"/>
      <c r="G27" s="116"/>
      <c r="H27" s="89"/>
      <c r="I27" s="92"/>
      <c r="J27" s="90"/>
      <c r="K27" s="122"/>
      <c r="L27" s="92"/>
      <c r="M27" s="116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19" t="s">
        <v>136</v>
      </c>
      <c r="B34" s="120" t="s">
        <v>275</v>
      </c>
      <c r="C34" s="120" t="s">
        <v>277</v>
      </c>
    </row>
    <row r="35" spans="1:15" x14ac:dyDescent="0.2">
      <c r="A35" s="14" t="s">
        <v>137</v>
      </c>
      <c r="B35" s="85" t="s">
        <v>783</v>
      </c>
      <c r="C35" s="85" t="s">
        <v>783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 t="s">
        <v>787</v>
      </c>
      <c r="J39" s="14"/>
      <c r="K39" s="14"/>
      <c r="L39" s="85"/>
      <c r="M39" s="14"/>
      <c r="N39" s="85"/>
      <c r="O39" s="85" t="s">
        <v>787</v>
      </c>
    </row>
    <row r="40" spans="1:15" x14ac:dyDescent="0.2">
      <c r="C40" s="83" t="s">
        <v>139</v>
      </c>
      <c r="D40" s="14"/>
      <c r="E40" s="14"/>
      <c r="F40" s="118"/>
      <c r="G40" s="113"/>
      <c r="H40" s="113"/>
      <c r="I40" s="118">
        <v>0.7</v>
      </c>
      <c r="J40" s="113"/>
      <c r="K40" s="113"/>
      <c r="L40" s="118"/>
      <c r="M40" s="113"/>
      <c r="N40" s="113"/>
      <c r="O40" s="118">
        <v>0.7</v>
      </c>
    </row>
    <row r="41" spans="1:15" x14ac:dyDescent="0.2">
      <c r="C41" s="83" t="s">
        <v>128</v>
      </c>
      <c r="D41" s="14"/>
      <c r="E41" s="14"/>
      <c r="F41" s="118"/>
      <c r="G41" s="101"/>
      <c r="H41" s="101"/>
      <c r="I41" s="118">
        <v>0.9</v>
      </c>
      <c r="J41" s="101"/>
      <c r="K41" s="101"/>
      <c r="L41" s="118"/>
      <c r="M41" s="101"/>
      <c r="N41" s="101"/>
      <c r="O41" s="118">
        <v>0.9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314">
        <f>+(I25/I26)*I29%</f>
        <v>1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0.7</v>
      </c>
    </row>
    <row r="47" spans="1:15" x14ac:dyDescent="0.2">
      <c r="A47" s="14" t="s">
        <v>144</v>
      </c>
      <c r="B47" s="118">
        <v>0.9</v>
      </c>
    </row>
    <row r="48" spans="1:15" x14ac:dyDescent="0.2">
      <c r="A48" s="14" t="s">
        <v>145</v>
      </c>
      <c r="B48" s="9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20" t="s">
        <v>277</v>
      </c>
      <c r="C51" s="120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783</v>
      </c>
      <c r="C52" s="85" t="s">
        <v>783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9"/>
  <sheetViews>
    <sheetView zoomScale="70" zoomScaleNormal="70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793</v>
      </c>
      <c r="C6" s="20"/>
    </row>
    <row r="7" spans="1:5" x14ac:dyDescent="0.2">
      <c r="A7" s="15" t="s">
        <v>118</v>
      </c>
      <c r="B7" s="85" t="s">
        <v>794</v>
      </c>
      <c r="C7" s="20"/>
    </row>
    <row r="8" spans="1:5" ht="42.75" x14ac:dyDescent="0.2">
      <c r="A8" s="15" t="s">
        <v>119</v>
      </c>
      <c r="B8" s="85" t="s">
        <v>795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775</v>
      </c>
      <c r="C15" s="20"/>
    </row>
    <row r="16" spans="1:5" x14ac:dyDescent="0.2">
      <c r="A16" s="15" t="s">
        <v>124</v>
      </c>
      <c r="B16" s="14" t="s">
        <v>98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91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91" t="s">
        <v>192</v>
      </c>
      <c r="L24" s="91" t="s">
        <v>198</v>
      </c>
      <c r="M24" s="91" t="s">
        <v>193</v>
      </c>
      <c r="N24" s="45" t="s">
        <v>194</v>
      </c>
      <c r="O24" s="95" t="s">
        <v>430</v>
      </c>
      <c r="P24" s="48" t="s">
        <v>127</v>
      </c>
    </row>
    <row r="25" spans="1:16" ht="28.5" x14ac:dyDescent="0.2">
      <c r="A25" s="65" t="s">
        <v>130</v>
      </c>
      <c r="B25" s="72" t="s">
        <v>797</v>
      </c>
      <c r="C25" s="72" t="s">
        <v>799</v>
      </c>
      <c r="D25" s="52"/>
      <c r="E25" s="42"/>
      <c r="F25" s="42"/>
      <c r="G25" s="42"/>
      <c r="H25" s="89"/>
      <c r="I25" s="330">
        <v>29</v>
      </c>
      <c r="J25" s="90"/>
      <c r="K25" s="42"/>
      <c r="L25" s="42"/>
      <c r="M25" s="42"/>
      <c r="N25" s="89"/>
      <c r="O25" s="315"/>
      <c r="P25" s="107" t="s">
        <v>792</v>
      </c>
    </row>
    <row r="26" spans="1:16" ht="46.5" customHeight="1" thickBot="1" x14ac:dyDescent="0.25">
      <c r="A26" s="65" t="s">
        <v>131</v>
      </c>
      <c r="B26" s="72" t="s">
        <v>798</v>
      </c>
      <c r="C26" s="72" t="s">
        <v>800</v>
      </c>
      <c r="D26" s="52"/>
      <c r="E26" s="42"/>
      <c r="F26" s="113"/>
      <c r="G26" s="42"/>
      <c r="H26" s="89"/>
      <c r="I26" s="331">
        <v>30</v>
      </c>
      <c r="J26" s="90"/>
      <c r="K26" s="42"/>
      <c r="L26" s="117"/>
      <c r="M26" s="42"/>
      <c r="N26" s="89"/>
      <c r="O26" s="316"/>
      <c r="P26" s="107" t="s">
        <v>792</v>
      </c>
    </row>
    <row r="27" spans="1:16" x14ac:dyDescent="0.2">
      <c r="A27" s="65" t="s">
        <v>132</v>
      </c>
      <c r="B27" s="72"/>
      <c r="C27" s="72"/>
      <c r="D27" s="52"/>
      <c r="E27" s="122"/>
      <c r="F27" s="92"/>
      <c r="G27" s="116"/>
      <c r="H27" s="89"/>
      <c r="I27" s="92"/>
      <c r="J27" s="90"/>
      <c r="K27" s="122"/>
      <c r="L27" s="92"/>
      <c r="M27" s="116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19" t="s">
        <v>136</v>
      </c>
      <c r="B34" s="120" t="s">
        <v>275</v>
      </c>
      <c r="C34" s="120" t="s">
        <v>277</v>
      </c>
    </row>
    <row r="35" spans="1:15" x14ac:dyDescent="0.2">
      <c r="A35" s="14" t="s">
        <v>137</v>
      </c>
      <c r="B35" s="85" t="s">
        <v>783</v>
      </c>
      <c r="C35" s="85" t="s">
        <v>783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57" x14ac:dyDescent="0.2">
      <c r="C39" s="83" t="s">
        <v>129</v>
      </c>
      <c r="D39" s="14"/>
      <c r="E39" s="14"/>
      <c r="F39" s="85"/>
      <c r="G39" s="14"/>
      <c r="H39" s="14"/>
      <c r="I39" s="85" t="s">
        <v>796</v>
      </c>
      <c r="J39" s="14"/>
      <c r="K39" s="14"/>
      <c r="L39" s="85"/>
      <c r="M39" s="14"/>
      <c r="N39" s="85"/>
      <c r="O39" s="85" t="s">
        <v>796</v>
      </c>
    </row>
    <row r="40" spans="1:15" x14ac:dyDescent="0.2">
      <c r="C40" s="83" t="s">
        <v>139</v>
      </c>
      <c r="D40" s="14"/>
      <c r="E40" s="14"/>
      <c r="F40" s="118"/>
      <c r="G40" s="113"/>
      <c r="H40" s="113"/>
      <c r="I40" s="118">
        <v>0.7</v>
      </c>
      <c r="J40" s="113"/>
      <c r="K40" s="113"/>
      <c r="L40" s="118"/>
      <c r="M40" s="113"/>
      <c r="N40" s="113"/>
      <c r="O40" s="118">
        <v>0.7</v>
      </c>
    </row>
    <row r="41" spans="1:15" x14ac:dyDescent="0.2">
      <c r="C41" s="83" t="s">
        <v>128</v>
      </c>
      <c r="D41" s="14"/>
      <c r="E41" s="14"/>
      <c r="F41" s="118"/>
      <c r="G41" s="101"/>
      <c r="H41" s="101"/>
      <c r="I41" s="118">
        <v>0.9</v>
      </c>
      <c r="J41" s="101"/>
      <c r="K41" s="101"/>
      <c r="L41" s="118"/>
      <c r="M41" s="101"/>
      <c r="N41" s="101"/>
      <c r="O41" s="118">
        <v>0.9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312">
        <f>+(I25/I26)*I29%</f>
        <v>0.96666666666666667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0.7</v>
      </c>
    </row>
    <row r="47" spans="1:15" x14ac:dyDescent="0.2">
      <c r="A47" s="14" t="s">
        <v>144</v>
      </c>
      <c r="B47" s="118">
        <v>0.9</v>
      </c>
    </row>
    <row r="48" spans="1:15" x14ac:dyDescent="0.2">
      <c r="A48" s="14" t="s">
        <v>145</v>
      </c>
      <c r="B48" s="9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20" t="s">
        <v>277</v>
      </c>
      <c r="C51" s="120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783</v>
      </c>
      <c r="C52" s="85" t="s">
        <v>783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9"/>
  <sheetViews>
    <sheetView zoomScale="55" zoomScaleNormal="55" workbookViewId="0">
      <selection activeCell="O25" sqref="O25:O26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8" width="22.85546875" style="15" customWidth="1"/>
    <col min="9" max="9" width="24.42578125" style="15" customWidth="1"/>
    <col min="10" max="14" width="22.85546875" style="15" customWidth="1"/>
    <col min="15" max="15" width="24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801</v>
      </c>
      <c r="C6" s="20"/>
    </row>
    <row r="7" spans="1:5" ht="42.75" x14ac:dyDescent="0.2">
      <c r="A7" s="15" t="s">
        <v>118</v>
      </c>
      <c r="B7" s="85" t="s">
        <v>802</v>
      </c>
      <c r="C7" s="20"/>
    </row>
    <row r="8" spans="1:5" ht="57" x14ac:dyDescent="0.2">
      <c r="A8" s="15" t="s">
        <v>119</v>
      </c>
      <c r="B8" s="85" t="s">
        <v>803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631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100</v>
      </c>
      <c r="C14" s="20"/>
    </row>
    <row r="15" spans="1:5" ht="28.5" x14ac:dyDescent="0.2">
      <c r="A15" s="15" t="s">
        <v>0</v>
      </c>
      <c r="B15" s="85" t="s">
        <v>775</v>
      </c>
      <c r="C15" s="20"/>
    </row>
    <row r="16" spans="1:5" x14ac:dyDescent="0.2">
      <c r="A16" s="15" t="s">
        <v>124</v>
      </c>
      <c r="B16" s="14" t="s">
        <v>98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91" t="s">
        <v>189</v>
      </c>
      <c r="F24" s="91" t="s">
        <v>197</v>
      </c>
      <c r="G24" s="91" t="s">
        <v>190</v>
      </c>
      <c r="H24" s="44" t="s">
        <v>187</v>
      </c>
      <c r="I24" s="91" t="s">
        <v>191</v>
      </c>
      <c r="J24" s="44" t="s">
        <v>188</v>
      </c>
      <c r="K24" s="91" t="s">
        <v>192</v>
      </c>
      <c r="L24" s="91" t="s">
        <v>198</v>
      </c>
      <c r="M24" s="91" t="s">
        <v>193</v>
      </c>
      <c r="N24" s="45" t="s">
        <v>194</v>
      </c>
      <c r="O24" s="95" t="s">
        <v>430</v>
      </c>
      <c r="P24" s="48" t="s">
        <v>127</v>
      </c>
    </row>
    <row r="25" spans="1:16" ht="42.75" x14ac:dyDescent="0.2">
      <c r="A25" s="65" t="s">
        <v>130</v>
      </c>
      <c r="B25" s="72" t="s">
        <v>805</v>
      </c>
      <c r="C25" s="72" t="s">
        <v>806</v>
      </c>
      <c r="D25" s="52"/>
      <c r="E25" s="42"/>
      <c r="F25" s="42"/>
      <c r="G25" s="42"/>
      <c r="H25" s="89"/>
      <c r="I25" s="330">
        <v>23</v>
      </c>
      <c r="J25" s="90"/>
      <c r="K25" s="42"/>
      <c r="L25" s="42"/>
      <c r="M25" s="42"/>
      <c r="N25" s="89"/>
      <c r="O25" s="315"/>
      <c r="P25" s="107" t="s">
        <v>809</v>
      </c>
    </row>
    <row r="26" spans="1:16" ht="46.5" customHeight="1" thickBot="1" x14ac:dyDescent="0.25">
      <c r="A26" s="65" t="s">
        <v>131</v>
      </c>
      <c r="B26" s="72" t="s">
        <v>807</v>
      </c>
      <c r="C26" s="72" t="s">
        <v>808</v>
      </c>
      <c r="D26" s="52"/>
      <c r="E26" s="42"/>
      <c r="F26" s="113"/>
      <c r="G26" s="42"/>
      <c r="H26" s="89"/>
      <c r="I26" s="331">
        <v>23</v>
      </c>
      <c r="J26" s="90"/>
      <c r="K26" s="42"/>
      <c r="L26" s="117"/>
      <c r="M26" s="42"/>
      <c r="N26" s="89"/>
      <c r="O26" s="316"/>
      <c r="P26" s="107" t="s">
        <v>810</v>
      </c>
    </row>
    <row r="27" spans="1:16" x14ac:dyDescent="0.2">
      <c r="A27" s="65" t="s">
        <v>132</v>
      </c>
      <c r="B27" s="72"/>
      <c r="C27" s="72"/>
      <c r="D27" s="52"/>
      <c r="E27" s="122"/>
      <c r="F27" s="92"/>
      <c r="G27" s="116"/>
      <c r="H27" s="89"/>
      <c r="I27" s="92"/>
      <c r="J27" s="90"/>
      <c r="K27" s="122"/>
      <c r="L27" s="92"/>
      <c r="M27" s="116"/>
      <c r="N27" s="89"/>
      <c r="O27" s="96"/>
      <c r="P27" s="107"/>
    </row>
    <row r="28" spans="1:16" x14ac:dyDescent="0.2">
      <c r="A28" s="65" t="s">
        <v>133</v>
      </c>
      <c r="B28" s="70"/>
      <c r="C28" s="72"/>
      <c r="D28" s="52"/>
      <c r="E28" s="89"/>
      <c r="F28" s="92"/>
      <c r="G28" s="90"/>
      <c r="H28" s="42"/>
      <c r="I28" s="92"/>
      <c r="J28" s="42"/>
      <c r="K28" s="89"/>
      <c r="L28" s="42"/>
      <c r="M28" s="90"/>
      <c r="N28" s="89"/>
      <c r="O28" s="53"/>
      <c r="P28" s="49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89"/>
      <c r="F29" s="42"/>
      <c r="G29" s="90"/>
      <c r="H29" s="42"/>
      <c r="I29" s="42">
        <v>100</v>
      </c>
      <c r="J29" s="42"/>
      <c r="K29" s="89"/>
      <c r="L29" s="42"/>
      <c r="M29" s="90"/>
      <c r="N29" s="42"/>
      <c r="O29" s="53">
        <v>100</v>
      </c>
      <c r="P29" s="49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49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19" t="s">
        <v>136</v>
      </c>
      <c r="B34" s="120" t="s">
        <v>275</v>
      </c>
      <c r="C34" s="120" t="s">
        <v>277</v>
      </c>
    </row>
    <row r="35" spans="1:15" x14ac:dyDescent="0.2">
      <c r="A35" s="14" t="s">
        <v>137</v>
      </c>
      <c r="B35" s="85" t="s">
        <v>783</v>
      </c>
      <c r="C35" s="85" t="s">
        <v>783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85.5" x14ac:dyDescent="0.2">
      <c r="C39" s="83" t="s">
        <v>129</v>
      </c>
      <c r="D39" s="14"/>
      <c r="E39" s="14"/>
      <c r="F39" s="85"/>
      <c r="G39" s="14"/>
      <c r="H39" s="14"/>
      <c r="I39" s="85" t="s">
        <v>804</v>
      </c>
      <c r="J39" s="14"/>
      <c r="K39" s="14"/>
      <c r="L39" s="85"/>
      <c r="M39" s="14"/>
      <c r="N39" s="85"/>
      <c r="O39" s="85" t="s">
        <v>804</v>
      </c>
    </row>
    <row r="40" spans="1:15" x14ac:dyDescent="0.2">
      <c r="C40" s="83" t="s">
        <v>139</v>
      </c>
      <c r="D40" s="14"/>
      <c r="E40" s="14"/>
      <c r="F40" s="118"/>
      <c r="G40" s="113"/>
      <c r="H40" s="113"/>
      <c r="I40" s="118">
        <v>0.95</v>
      </c>
      <c r="J40" s="113"/>
      <c r="K40" s="113"/>
      <c r="L40" s="118"/>
      <c r="M40" s="113"/>
      <c r="N40" s="113"/>
      <c r="O40" s="118">
        <v>0.95</v>
      </c>
    </row>
    <row r="41" spans="1:15" x14ac:dyDescent="0.2">
      <c r="C41" s="83" t="s">
        <v>128</v>
      </c>
      <c r="D41" s="14"/>
      <c r="E41" s="14"/>
      <c r="F41" s="118"/>
      <c r="G41" s="101"/>
      <c r="H41" s="101"/>
      <c r="I41" s="118">
        <v>1</v>
      </c>
      <c r="J41" s="101"/>
      <c r="K41" s="101"/>
      <c r="L41" s="118"/>
      <c r="M41" s="101"/>
      <c r="N41" s="101"/>
      <c r="O41" s="118">
        <v>1</v>
      </c>
    </row>
    <row r="42" spans="1:15" x14ac:dyDescent="0.2">
      <c r="C42" s="83" t="s">
        <v>140</v>
      </c>
      <c r="D42" s="14"/>
      <c r="E42" s="14"/>
      <c r="F42" s="88"/>
      <c r="G42" s="14"/>
      <c r="H42" s="14"/>
      <c r="I42" s="314">
        <f>+(I25/I26)*I29%</f>
        <v>1</v>
      </c>
      <c r="J42" s="14"/>
      <c r="K42" s="14"/>
      <c r="L42" s="88"/>
      <c r="M42" s="14"/>
      <c r="N42" s="14"/>
      <c r="O42" s="88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118">
        <v>0.95</v>
      </c>
    </row>
    <row r="47" spans="1:15" x14ac:dyDescent="0.2">
      <c r="A47" s="14" t="s">
        <v>144</v>
      </c>
      <c r="B47" s="118">
        <v>1</v>
      </c>
    </row>
    <row r="48" spans="1:15" x14ac:dyDescent="0.2">
      <c r="A48" s="14" t="s">
        <v>145</v>
      </c>
      <c r="B48" s="97" t="e">
        <f>+AVERAGE(I42,O42)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20" t="s">
        <v>277</v>
      </c>
      <c r="C51" s="120" t="s">
        <v>275</v>
      </c>
      <c r="D51" s="108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85" t="s">
        <v>783</v>
      </c>
      <c r="C52" s="85" t="s">
        <v>783</v>
      </c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69"/>
  <sheetViews>
    <sheetView zoomScaleNormal="100" workbookViewId="0">
      <selection activeCell="F16" sqref="A15:F16"/>
    </sheetView>
  </sheetViews>
  <sheetFormatPr baseColWidth="10" defaultColWidth="11.5703125" defaultRowHeight="15" x14ac:dyDescent="0.25"/>
  <cols>
    <col min="1" max="1" width="15.7109375" style="196" customWidth="1"/>
    <col min="2" max="2" width="16.5703125" style="196" customWidth="1"/>
    <col min="3" max="3" width="12.7109375" style="196" customWidth="1"/>
    <col min="4" max="4" width="11.5703125" style="196"/>
    <col min="5" max="5" width="15.140625" style="196" customWidth="1"/>
    <col min="6" max="16384" width="11.5703125" style="196"/>
  </cols>
  <sheetData>
    <row r="1" spans="1:6" s="205" customFormat="1" ht="30.75" thickBot="1" x14ac:dyDescent="0.3">
      <c r="A1" s="201" t="s">
        <v>124</v>
      </c>
      <c r="B1" s="202" t="s">
        <v>975</v>
      </c>
      <c r="C1" s="202" t="s">
        <v>976</v>
      </c>
      <c r="D1" s="202" t="s">
        <v>977</v>
      </c>
      <c r="E1" s="203" t="s">
        <v>978</v>
      </c>
      <c r="F1" s="204" t="s">
        <v>979</v>
      </c>
    </row>
    <row r="2" spans="1:6" x14ac:dyDescent="0.25">
      <c r="A2" s="206" t="s">
        <v>95</v>
      </c>
      <c r="B2" s="207">
        <v>1</v>
      </c>
      <c r="C2" s="207">
        <v>2</v>
      </c>
      <c r="D2" s="207"/>
      <c r="E2" s="208"/>
      <c r="F2" s="209">
        <f>+B2+C2+D2+E2</f>
        <v>3</v>
      </c>
    </row>
    <row r="3" spans="1:6" x14ac:dyDescent="0.25">
      <c r="A3" s="210" t="s">
        <v>96</v>
      </c>
      <c r="B3" s="195">
        <v>9</v>
      </c>
      <c r="C3" s="195"/>
      <c r="D3" s="195"/>
      <c r="E3" s="211"/>
      <c r="F3" s="212">
        <f>+B3+C3+D3+E3</f>
        <v>9</v>
      </c>
    </row>
    <row r="4" spans="1:6" x14ac:dyDescent="0.25">
      <c r="A4" s="210" t="s">
        <v>980</v>
      </c>
      <c r="B4" s="195">
        <v>10</v>
      </c>
      <c r="C4" s="195">
        <v>4</v>
      </c>
      <c r="D4" s="195">
        <v>1</v>
      </c>
      <c r="E4" s="211"/>
      <c r="F4" s="212">
        <f>+B4+C4+D4+E4</f>
        <v>15</v>
      </c>
    </row>
    <row r="5" spans="1:6" ht="15.75" thickBot="1" x14ac:dyDescent="0.3">
      <c r="A5" s="213" t="s">
        <v>981</v>
      </c>
      <c r="B5" s="214"/>
      <c r="C5" s="214"/>
      <c r="D5" s="214"/>
      <c r="E5" s="215"/>
      <c r="F5" s="216">
        <f>+B5+C5+D5+E5</f>
        <v>0</v>
      </c>
    </row>
    <row r="6" spans="1:6" ht="15.75" thickBot="1" x14ac:dyDescent="0.3">
      <c r="A6" s="217" t="s">
        <v>979</v>
      </c>
      <c r="B6" s="218">
        <f>+SUM(B2:B5)</f>
        <v>20</v>
      </c>
      <c r="C6" s="218">
        <f>+SUM(C2:C5)</f>
        <v>6</v>
      </c>
      <c r="D6" s="218">
        <f>+SUM(D2:D5)</f>
        <v>1</v>
      </c>
      <c r="E6" s="219">
        <f>+SUM(E2:E5)</f>
        <v>0</v>
      </c>
      <c r="F6" s="220">
        <f>+SUM(B6:E6)</f>
        <v>27</v>
      </c>
    </row>
    <row r="7" spans="1:6" ht="15.75" thickBot="1" x14ac:dyDescent="0.3"/>
    <row r="8" spans="1:6" ht="30.75" thickBot="1" x14ac:dyDescent="0.3">
      <c r="A8" s="201" t="s">
        <v>124</v>
      </c>
      <c r="B8" s="202" t="s">
        <v>975</v>
      </c>
      <c r="C8" s="202" t="s">
        <v>976</v>
      </c>
      <c r="D8" s="202" t="s">
        <v>977</v>
      </c>
      <c r="E8" s="203" t="s">
        <v>978</v>
      </c>
      <c r="F8" s="204" t="s">
        <v>979</v>
      </c>
    </row>
    <row r="9" spans="1:6" x14ac:dyDescent="0.25">
      <c r="A9" s="206" t="s">
        <v>95</v>
      </c>
      <c r="B9" s="221">
        <f>+B2/$F$2</f>
        <v>0.33333333333333331</v>
      </c>
      <c r="C9" s="221">
        <f>+C2/$F$2</f>
        <v>0.66666666666666663</v>
      </c>
      <c r="D9" s="221">
        <f>+D2/$F$2</f>
        <v>0</v>
      </c>
      <c r="E9" s="221">
        <f>+E2/$F$2</f>
        <v>0</v>
      </c>
      <c r="F9" s="222">
        <f>+B9+C9+D9+E9</f>
        <v>1</v>
      </c>
    </row>
    <row r="10" spans="1:6" x14ac:dyDescent="0.25">
      <c r="A10" s="210" t="s">
        <v>96</v>
      </c>
      <c r="B10" s="221">
        <f>+B3/$F$3</f>
        <v>1</v>
      </c>
      <c r="C10" s="221">
        <f>+C3/$F$3</f>
        <v>0</v>
      </c>
      <c r="D10" s="221">
        <f>+D3/$F$3</f>
        <v>0</v>
      </c>
      <c r="E10" s="221">
        <f>+E3/$F$3</f>
        <v>0</v>
      </c>
      <c r="F10" s="223">
        <f>+B10+C10+D10+E10</f>
        <v>1</v>
      </c>
    </row>
    <row r="11" spans="1:6" x14ac:dyDescent="0.25">
      <c r="A11" s="210" t="s">
        <v>980</v>
      </c>
      <c r="B11" s="221">
        <f>+B4/$F$4</f>
        <v>0.66666666666666663</v>
      </c>
      <c r="C11" s="221">
        <f>+C4/$F$4</f>
        <v>0.26666666666666666</v>
      </c>
      <c r="D11" s="221">
        <f>+D4/$F$4</f>
        <v>6.6666666666666666E-2</v>
      </c>
      <c r="E11" s="221">
        <f>+E4/$F$4</f>
        <v>0</v>
      </c>
      <c r="F11" s="223">
        <f>+B11+C11+D11+E11</f>
        <v>1</v>
      </c>
    </row>
    <row r="12" spans="1:6" ht="15.75" thickBot="1" x14ac:dyDescent="0.3">
      <c r="A12" s="213" t="s">
        <v>981</v>
      </c>
      <c r="B12" s="224" t="e">
        <f>+B5/$F$5</f>
        <v>#DIV/0!</v>
      </c>
      <c r="C12" s="224" t="e">
        <f>+C5/$F$5</f>
        <v>#DIV/0!</v>
      </c>
      <c r="D12" s="224" t="e">
        <f>+D5/$F$5</f>
        <v>#DIV/0!</v>
      </c>
      <c r="E12" s="224" t="e">
        <f>+E5/$F$5</f>
        <v>#DIV/0!</v>
      </c>
      <c r="F12" s="225" t="e">
        <f>+B12+C12+D12+E12</f>
        <v>#DIV/0!</v>
      </c>
    </row>
    <row r="13" spans="1:6" ht="15.75" thickBot="1" x14ac:dyDescent="0.3">
      <c r="A13" s="217"/>
      <c r="B13" s="226"/>
      <c r="C13" s="226"/>
      <c r="D13" s="226"/>
      <c r="E13" s="227"/>
      <c r="F13" s="228"/>
    </row>
    <row r="14" spans="1:6" ht="15.75" thickBot="1" x14ac:dyDescent="0.3">
      <c r="A14" s="229"/>
      <c r="B14" s="230"/>
      <c r="C14" s="230"/>
      <c r="D14" s="230"/>
      <c r="E14" s="230"/>
      <c r="F14" s="230"/>
    </row>
    <row r="15" spans="1:6" ht="30.75" thickBot="1" x14ac:dyDescent="0.3">
      <c r="A15" s="201" t="s">
        <v>124</v>
      </c>
      <c r="B15" s="202" t="s">
        <v>975</v>
      </c>
      <c r="C15" s="202" t="s">
        <v>976</v>
      </c>
      <c r="D15" s="202" t="s">
        <v>977</v>
      </c>
      <c r="E15" s="203" t="s">
        <v>978</v>
      </c>
      <c r="F15" s="204" t="s">
        <v>979</v>
      </c>
    </row>
    <row r="16" spans="1:6" ht="15.75" thickBot="1" x14ac:dyDescent="0.3">
      <c r="A16" s="217" t="s">
        <v>979</v>
      </c>
      <c r="B16" s="226">
        <f>+B6/F6</f>
        <v>0.7407407407407407</v>
      </c>
      <c r="C16" s="226">
        <f>+C6/F6</f>
        <v>0.22222222222222221</v>
      </c>
      <c r="D16" s="226">
        <f>+D6/F6</f>
        <v>3.7037037037037035E-2</v>
      </c>
      <c r="E16" s="227">
        <f>+E6/F6</f>
        <v>0</v>
      </c>
      <c r="F16" s="228">
        <f>+SUM(B16:E16)</f>
        <v>1</v>
      </c>
    </row>
    <row r="17" spans="1:6" x14ac:dyDescent="0.25">
      <c r="A17" s="229"/>
      <c r="B17" s="230"/>
      <c r="C17" s="230"/>
      <c r="D17" s="230"/>
      <c r="E17" s="230"/>
      <c r="F17" s="230"/>
    </row>
    <row r="18" spans="1:6" ht="15.75" thickBot="1" x14ac:dyDescent="0.3"/>
    <row r="19" spans="1:6" ht="39" thickBot="1" x14ac:dyDescent="0.3">
      <c r="A19" s="231" t="s">
        <v>982</v>
      </c>
      <c r="B19" s="232" t="s">
        <v>12</v>
      </c>
      <c r="C19" s="232" t="s">
        <v>983</v>
      </c>
      <c r="D19" s="232" t="s">
        <v>984</v>
      </c>
      <c r="E19" s="232" t="s">
        <v>15</v>
      </c>
    </row>
    <row r="20" spans="1:6" ht="77.25" hidden="1" thickBot="1" x14ac:dyDescent="0.3">
      <c r="A20" s="233" t="s">
        <v>985</v>
      </c>
      <c r="B20" s="234" t="s">
        <v>986</v>
      </c>
      <c r="C20" s="235" t="s">
        <v>995</v>
      </c>
      <c r="D20" s="236" t="s">
        <v>975</v>
      </c>
      <c r="E20" s="234"/>
    </row>
    <row r="21" spans="1:6" ht="39" hidden="1" thickBot="1" x14ac:dyDescent="0.3">
      <c r="A21" s="233" t="s">
        <v>985</v>
      </c>
      <c r="B21" s="234" t="s">
        <v>987</v>
      </c>
      <c r="C21" s="235" t="s">
        <v>996</v>
      </c>
      <c r="D21" s="236" t="s">
        <v>975</v>
      </c>
      <c r="E21" s="234"/>
    </row>
    <row r="22" spans="1:6" ht="15.75" hidden="1" thickBot="1" x14ac:dyDescent="0.3">
      <c r="A22" s="412" t="s">
        <v>395</v>
      </c>
      <c r="B22" s="237" t="s">
        <v>392</v>
      </c>
      <c r="C22" s="417" t="s">
        <v>997</v>
      </c>
      <c r="D22" s="414" t="s">
        <v>975</v>
      </c>
      <c r="E22" s="412"/>
    </row>
    <row r="23" spans="1:6" ht="51.75" hidden="1" thickBot="1" x14ac:dyDescent="0.3">
      <c r="A23" s="413"/>
      <c r="B23" s="234" t="s">
        <v>393</v>
      </c>
      <c r="C23" s="419"/>
      <c r="D23" s="415"/>
      <c r="E23" s="413"/>
    </row>
    <row r="24" spans="1:6" ht="15.75" hidden="1" thickBot="1" x14ac:dyDescent="0.3">
      <c r="A24" s="412" t="s">
        <v>395</v>
      </c>
      <c r="B24" s="237" t="s">
        <v>402</v>
      </c>
      <c r="C24" s="417" t="s">
        <v>998</v>
      </c>
      <c r="D24" s="414" t="s">
        <v>975</v>
      </c>
      <c r="E24" s="412"/>
    </row>
    <row r="25" spans="1:6" ht="39" hidden="1" thickBot="1" x14ac:dyDescent="0.3">
      <c r="A25" s="413"/>
      <c r="B25" s="234" t="s">
        <v>403</v>
      </c>
      <c r="C25" s="419"/>
      <c r="D25" s="415"/>
      <c r="E25" s="413"/>
    </row>
    <row r="26" spans="1:6" x14ac:dyDescent="0.25">
      <c r="A26" s="412" t="s">
        <v>632</v>
      </c>
      <c r="B26" s="237" t="s">
        <v>629</v>
      </c>
      <c r="C26" s="417" t="s">
        <v>999</v>
      </c>
      <c r="D26" s="427" t="s">
        <v>977</v>
      </c>
      <c r="E26" s="412"/>
    </row>
    <row r="27" spans="1:6" ht="51.75" hidden="1" thickBot="1" x14ac:dyDescent="0.3">
      <c r="A27" s="413"/>
      <c r="B27" s="234" t="s">
        <v>628</v>
      </c>
      <c r="C27" s="419"/>
      <c r="D27" s="428"/>
      <c r="E27" s="413"/>
    </row>
    <row r="28" spans="1:6" hidden="1" x14ac:dyDescent="0.25">
      <c r="A28" s="412" t="s">
        <v>632</v>
      </c>
      <c r="B28" s="237" t="s">
        <v>639</v>
      </c>
      <c r="C28" s="417" t="s">
        <v>1000</v>
      </c>
      <c r="D28" s="425" t="s">
        <v>976</v>
      </c>
      <c r="E28" s="412"/>
    </row>
    <row r="29" spans="1:6" ht="26.25" hidden="1" thickBot="1" x14ac:dyDescent="0.3">
      <c r="A29" s="413"/>
      <c r="B29" s="234" t="s">
        <v>640</v>
      </c>
      <c r="C29" s="419"/>
      <c r="D29" s="426"/>
      <c r="E29" s="413"/>
    </row>
    <row r="30" spans="1:6" hidden="1" x14ac:dyDescent="0.25">
      <c r="A30" s="412" t="s">
        <v>632</v>
      </c>
      <c r="B30" s="237" t="s">
        <v>650</v>
      </c>
      <c r="C30" s="417" t="s">
        <v>1001</v>
      </c>
      <c r="D30" s="425" t="s">
        <v>976</v>
      </c>
      <c r="E30" s="412"/>
    </row>
    <row r="31" spans="1:6" ht="26.25" hidden="1" thickBot="1" x14ac:dyDescent="0.3">
      <c r="A31" s="413"/>
      <c r="B31" s="234" t="s">
        <v>648</v>
      </c>
      <c r="C31" s="419"/>
      <c r="D31" s="426"/>
      <c r="E31" s="413"/>
    </row>
    <row r="32" spans="1:6" hidden="1" x14ac:dyDescent="0.25">
      <c r="A32" s="412" t="s">
        <v>689</v>
      </c>
      <c r="B32" s="237" t="s">
        <v>700</v>
      </c>
      <c r="C32" s="417" t="s">
        <v>1002</v>
      </c>
      <c r="D32" s="414" t="s">
        <v>975</v>
      </c>
      <c r="E32" s="412"/>
    </row>
    <row r="33" spans="1:5" ht="51.75" hidden="1" thickBot="1" x14ac:dyDescent="0.3">
      <c r="A33" s="413"/>
      <c r="B33" s="234" t="s">
        <v>988</v>
      </c>
      <c r="C33" s="419"/>
      <c r="D33" s="415"/>
      <c r="E33" s="413"/>
    </row>
    <row r="34" spans="1:5" hidden="1" x14ac:dyDescent="0.25">
      <c r="A34" s="412" t="s">
        <v>689</v>
      </c>
      <c r="B34" s="237" t="s">
        <v>699</v>
      </c>
      <c r="C34" s="417" t="s">
        <v>1003</v>
      </c>
      <c r="D34" s="425" t="s">
        <v>976</v>
      </c>
      <c r="E34" s="412"/>
    </row>
    <row r="35" spans="1:5" ht="51.75" hidden="1" thickBot="1" x14ac:dyDescent="0.3">
      <c r="A35" s="413"/>
      <c r="B35" s="234" t="s">
        <v>690</v>
      </c>
      <c r="C35" s="419"/>
      <c r="D35" s="426"/>
      <c r="E35" s="413"/>
    </row>
    <row r="36" spans="1:5" hidden="1" x14ac:dyDescent="0.25">
      <c r="A36" s="412" t="s">
        <v>689</v>
      </c>
      <c r="B36" s="237" t="s">
        <v>701</v>
      </c>
      <c r="C36" s="417" t="s">
        <v>1004</v>
      </c>
      <c r="D36" s="414" t="s">
        <v>975</v>
      </c>
      <c r="E36" s="412"/>
    </row>
    <row r="37" spans="1:5" ht="26.25" hidden="1" thickBot="1" x14ac:dyDescent="0.3">
      <c r="A37" s="413"/>
      <c r="B37" s="234" t="s">
        <v>702</v>
      </c>
      <c r="C37" s="419"/>
      <c r="D37" s="415"/>
      <c r="E37" s="413"/>
    </row>
    <row r="38" spans="1:5" hidden="1" x14ac:dyDescent="0.25">
      <c r="A38" s="412" t="s">
        <v>661</v>
      </c>
      <c r="B38" s="237" t="s">
        <v>657</v>
      </c>
      <c r="C38" s="423">
        <v>1</v>
      </c>
      <c r="D38" s="414" t="s">
        <v>975</v>
      </c>
      <c r="E38" s="412"/>
    </row>
    <row r="39" spans="1:5" ht="64.5" hidden="1" thickBot="1" x14ac:dyDescent="0.3">
      <c r="A39" s="413"/>
      <c r="B39" s="234" t="s">
        <v>658</v>
      </c>
      <c r="C39" s="424"/>
      <c r="D39" s="415"/>
      <c r="E39" s="413"/>
    </row>
    <row r="40" spans="1:5" ht="26.45" hidden="1" customHeight="1" thickBot="1" x14ac:dyDescent="0.3">
      <c r="A40" s="412" t="s">
        <v>661</v>
      </c>
      <c r="B40" s="237" t="s">
        <v>669</v>
      </c>
      <c r="C40" s="417" t="s">
        <v>1005</v>
      </c>
      <c r="D40" s="414" t="s">
        <v>975</v>
      </c>
      <c r="E40" s="412"/>
    </row>
    <row r="41" spans="1:5" ht="15.75" hidden="1" thickBot="1" x14ac:dyDescent="0.3">
      <c r="A41" s="413"/>
      <c r="B41" s="234" t="s">
        <v>989</v>
      </c>
      <c r="C41" s="419"/>
      <c r="D41" s="415"/>
      <c r="E41" s="413"/>
    </row>
    <row r="42" spans="1:5" hidden="1" x14ac:dyDescent="0.25">
      <c r="A42" s="412" t="s">
        <v>532</v>
      </c>
      <c r="B42" s="237" t="s">
        <v>529</v>
      </c>
      <c r="C42" s="423">
        <v>1</v>
      </c>
      <c r="D42" s="414" t="s">
        <v>975</v>
      </c>
      <c r="E42" s="412"/>
    </row>
    <row r="43" spans="1:5" ht="51.75" hidden="1" thickBot="1" x14ac:dyDescent="0.3">
      <c r="A43" s="413"/>
      <c r="B43" s="234" t="s">
        <v>530</v>
      </c>
      <c r="C43" s="424"/>
      <c r="D43" s="415"/>
      <c r="E43" s="413"/>
    </row>
    <row r="44" spans="1:5" hidden="1" x14ac:dyDescent="0.25">
      <c r="A44" s="412" t="s">
        <v>427</v>
      </c>
      <c r="B44" s="237" t="s">
        <v>452</v>
      </c>
      <c r="C44" s="417" t="s">
        <v>1006</v>
      </c>
      <c r="D44" s="414" t="s">
        <v>975</v>
      </c>
      <c r="E44" s="412"/>
    </row>
    <row r="45" spans="1:5" ht="102.75" hidden="1" thickBot="1" x14ac:dyDescent="0.3">
      <c r="A45" s="413"/>
      <c r="B45" s="234" t="s">
        <v>453</v>
      </c>
      <c r="C45" s="419"/>
      <c r="D45" s="415"/>
      <c r="E45" s="413"/>
    </row>
    <row r="46" spans="1:5" hidden="1" x14ac:dyDescent="0.25">
      <c r="A46" s="412" t="s">
        <v>427</v>
      </c>
      <c r="B46" s="237" t="s">
        <v>463</v>
      </c>
      <c r="C46" s="417" t="s">
        <v>1007</v>
      </c>
      <c r="D46" s="414" t="s">
        <v>975</v>
      </c>
      <c r="E46" s="412"/>
    </row>
    <row r="47" spans="1:5" ht="102.75" hidden="1" thickBot="1" x14ac:dyDescent="0.3">
      <c r="A47" s="413"/>
      <c r="B47" s="234" t="s">
        <v>465</v>
      </c>
      <c r="C47" s="419"/>
      <c r="D47" s="415"/>
      <c r="E47" s="413"/>
    </row>
    <row r="48" spans="1:5" hidden="1" x14ac:dyDescent="0.25">
      <c r="A48" s="412" t="s">
        <v>427</v>
      </c>
      <c r="B48" s="237" t="s">
        <v>473</v>
      </c>
      <c r="C48" s="417" t="s">
        <v>1008</v>
      </c>
      <c r="D48" s="414" t="s">
        <v>975</v>
      </c>
      <c r="E48" s="412"/>
    </row>
    <row r="49" spans="1:5" ht="102.75" hidden="1" thickBot="1" x14ac:dyDescent="0.3">
      <c r="A49" s="413"/>
      <c r="B49" s="234" t="s">
        <v>465</v>
      </c>
      <c r="C49" s="419"/>
      <c r="D49" s="415"/>
      <c r="E49" s="413"/>
    </row>
    <row r="50" spans="1:5" hidden="1" x14ac:dyDescent="0.25">
      <c r="A50" s="412" t="s">
        <v>427</v>
      </c>
      <c r="B50" s="237" t="s">
        <v>477</v>
      </c>
      <c r="C50" s="417" t="s">
        <v>1009</v>
      </c>
      <c r="D50" s="414" t="s">
        <v>975</v>
      </c>
      <c r="E50" s="412"/>
    </row>
    <row r="51" spans="1:5" ht="102.75" hidden="1" thickBot="1" x14ac:dyDescent="0.3">
      <c r="A51" s="413"/>
      <c r="B51" s="234" t="s">
        <v>465</v>
      </c>
      <c r="C51" s="419"/>
      <c r="D51" s="415"/>
      <c r="E51" s="413"/>
    </row>
    <row r="52" spans="1:5" hidden="1" x14ac:dyDescent="0.25">
      <c r="A52" s="412" t="s">
        <v>427</v>
      </c>
      <c r="B52" s="237" t="s">
        <v>481</v>
      </c>
      <c r="C52" s="417" t="s">
        <v>1010</v>
      </c>
      <c r="D52" s="414" t="s">
        <v>975</v>
      </c>
      <c r="E52" s="412"/>
    </row>
    <row r="53" spans="1:5" ht="38.25" hidden="1" x14ac:dyDescent="0.25">
      <c r="A53" s="416"/>
      <c r="B53" s="237" t="s">
        <v>482</v>
      </c>
      <c r="C53" s="418"/>
      <c r="D53" s="420"/>
      <c r="E53" s="416"/>
    </row>
    <row r="54" spans="1:5" ht="15.75" hidden="1" thickBot="1" x14ac:dyDescent="0.3">
      <c r="A54" s="413"/>
      <c r="B54" s="234"/>
      <c r="C54" s="419"/>
      <c r="D54" s="415"/>
      <c r="E54" s="413"/>
    </row>
    <row r="55" spans="1:5" hidden="1" x14ac:dyDescent="0.25">
      <c r="A55" s="412" t="s">
        <v>294</v>
      </c>
      <c r="B55" s="237" t="s">
        <v>382</v>
      </c>
      <c r="C55" s="417" t="s">
        <v>1011</v>
      </c>
      <c r="D55" s="425" t="s">
        <v>976</v>
      </c>
      <c r="E55" s="412"/>
    </row>
    <row r="56" spans="1:5" ht="39" hidden="1" thickBot="1" x14ac:dyDescent="0.3">
      <c r="A56" s="413"/>
      <c r="B56" s="234" t="s">
        <v>278</v>
      </c>
      <c r="C56" s="419"/>
      <c r="D56" s="426"/>
      <c r="E56" s="413"/>
    </row>
    <row r="57" spans="1:5" ht="39" hidden="1" thickBot="1" x14ac:dyDescent="0.3">
      <c r="A57" s="233" t="s">
        <v>990</v>
      </c>
      <c r="B57" s="234" t="s">
        <v>991</v>
      </c>
      <c r="C57" s="235" t="s">
        <v>1012</v>
      </c>
      <c r="D57" s="239" t="s">
        <v>976</v>
      </c>
      <c r="E57" s="234"/>
    </row>
    <row r="58" spans="1:5" ht="39" hidden="1" thickBot="1" x14ac:dyDescent="0.3">
      <c r="A58" s="233" t="s">
        <v>990</v>
      </c>
      <c r="B58" s="234" t="s">
        <v>992</v>
      </c>
      <c r="C58" s="238">
        <v>1</v>
      </c>
      <c r="D58" s="236" t="s">
        <v>975</v>
      </c>
      <c r="E58" s="234"/>
    </row>
    <row r="59" spans="1:5" hidden="1" x14ac:dyDescent="0.25">
      <c r="A59" s="412" t="s">
        <v>596</v>
      </c>
      <c r="B59" s="237" t="s">
        <v>610</v>
      </c>
      <c r="C59" s="421">
        <v>1</v>
      </c>
      <c r="D59" s="414" t="s">
        <v>975</v>
      </c>
      <c r="E59" s="412"/>
    </row>
    <row r="60" spans="1:5" ht="64.5" hidden="1" thickBot="1" x14ac:dyDescent="0.3">
      <c r="A60" s="413"/>
      <c r="B60" s="234" t="s">
        <v>594</v>
      </c>
      <c r="C60" s="422"/>
      <c r="D60" s="415"/>
      <c r="E60" s="413"/>
    </row>
    <row r="61" spans="1:5" hidden="1" x14ac:dyDescent="0.25">
      <c r="A61" s="412" t="s">
        <v>596</v>
      </c>
      <c r="B61" s="237" t="s">
        <v>597</v>
      </c>
      <c r="C61" s="421">
        <v>1</v>
      </c>
      <c r="D61" s="414" t="s">
        <v>975</v>
      </c>
      <c r="E61" s="412"/>
    </row>
    <row r="62" spans="1:5" ht="39" hidden="1" thickBot="1" x14ac:dyDescent="0.3">
      <c r="A62" s="413"/>
      <c r="B62" s="234" t="s">
        <v>611</v>
      </c>
      <c r="C62" s="422"/>
      <c r="D62" s="415"/>
      <c r="E62" s="413"/>
    </row>
    <row r="63" spans="1:5" hidden="1" x14ac:dyDescent="0.25">
      <c r="A63" s="412" t="s">
        <v>993</v>
      </c>
      <c r="B63" s="237" t="s">
        <v>562</v>
      </c>
      <c r="C63" s="412" t="s">
        <v>1013</v>
      </c>
      <c r="D63" s="414" t="s">
        <v>975</v>
      </c>
      <c r="E63" s="412"/>
    </row>
    <row r="64" spans="1:5" ht="26.25" hidden="1" thickBot="1" x14ac:dyDescent="0.3">
      <c r="A64" s="413"/>
      <c r="B64" s="234" t="s">
        <v>548</v>
      </c>
      <c r="C64" s="413"/>
      <c r="D64" s="415"/>
      <c r="E64" s="413"/>
    </row>
    <row r="65" spans="1:5" hidden="1" x14ac:dyDescent="0.25">
      <c r="A65" s="412" t="s">
        <v>993</v>
      </c>
      <c r="B65" s="237" t="s">
        <v>547</v>
      </c>
      <c r="C65" s="412" t="s">
        <v>1014</v>
      </c>
      <c r="D65" s="414" t="s">
        <v>975</v>
      </c>
      <c r="E65" s="412"/>
    </row>
    <row r="66" spans="1:5" ht="26.25" hidden="1" thickBot="1" x14ac:dyDescent="0.3">
      <c r="A66" s="413"/>
      <c r="B66" s="234" t="s">
        <v>563</v>
      </c>
      <c r="C66" s="413"/>
      <c r="D66" s="415"/>
      <c r="E66" s="413"/>
    </row>
    <row r="67" spans="1:5" hidden="1" x14ac:dyDescent="0.25">
      <c r="A67" s="412" t="s">
        <v>993</v>
      </c>
      <c r="B67" s="237" t="s">
        <v>858</v>
      </c>
      <c r="C67" s="412" t="s">
        <v>1015</v>
      </c>
      <c r="D67" s="425" t="s">
        <v>976</v>
      </c>
      <c r="E67" s="412"/>
    </row>
    <row r="68" spans="1:5" ht="39" hidden="1" thickBot="1" x14ac:dyDescent="0.3">
      <c r="A68" s="413"/>
      <c r="B68" s="234" t="s">
        <v>859</v>
      </c>
      <c r="C68" s="413"/>
      <c r="D68" s="426"/>
      <c r="E68" s="413"/>
    </row>
    <row r="69" spans="1:5" ht="51.75" hidden="1" thickBot="1" x14ac:dyDescent="0.3">
      <c r="A69" s="233" t="s">
        <v>494</v>
      </c>
      <c r="B69" s="234" t="s">
        <v>994</v>
      </c>
      <c r="C69" s="238">
        <v>1</v>
      </c>
      <c r="D69" s="236" t="s">
        <v>975</v>
      </c>
      <c r="E69" s="234"/>
    </row>
  </sheetData>
  <autoFilter ref="A19:E69">
    <filterColumn colId="3">
      <filters>
        <filter val="En valor crítico"/>
      </filters>
    </filterColumn>
  </autoFilter>
  <mergeCells count="88">
    <mergeCell ref="A50:A51"/>
    <mergeCell ref="C50:C51"/>
    <mergeCell ref="A46:A47"/>
    <mergeCell ref="C46:C47"/>
    <mergeCell ref="A42:A43"/>
    <mergeCell ref="C42:C43"/>
    <mergeCell ref="D61:D62"/>
    <mergeCell ref="E61:E62"/>
    <mergeCell ref="A55:A56"/>
    <mergeCell ref="C55:C56"/>
    <mergeCell ref="D55:D56"/>
    <mergeCell ref="E55:E56"/>
    <mergeCell ref="A65:A66"/>
    <mergeCell ref="C65:C66"/>
    <mergeCell ref="D65:D66"/>
    <mergeCell ref="E65:E66"/>
    <mergeCell ref="A67:A68"/>
    <mergeCell ref="C67:C68"/>
    <mergeCell ref="D67:D68"/>
    <mergeCell ref="E67:E68"/>
    <mergeCell ref="A22:A23"/>
    <mergeCell ref="C22:C23"/>
    <mergeCell ref="D22:D23"/>
    <mergeCell ref="E22:E23"/>
    <mergeCell ref="A24:A25"/>
    <mergeCell ref="C24:C25"/>
    <mergeCell ref="D24:D25"/>
    <mergeCell ref="E24:E25"/>
    <mergeCell ref="D26:D27"/>
    <mergeCell ref="E26:E27"/>
    <mergeCell ref="A28:A29"/>
    <mergeCell ref="C28:C29"/>
    <mergeCell ref="D28:D29"/>
    <mergeCell ref="E28:E29"/>
    <mergeCell ref="A26:A27"/>
    <mergeCell ref="C26:C27"/>
    <mergeCell ref="D30:D31"/>
    <mergeCell ref="E30:E31"/>
    <mergeCell ref="A32:A33"/>
    <mergeCell ref="C32:C33"/>
    <mergeCell ref="D32:D33"/>
    <mergeCell ref="E32:E33"/>
    <mergeCell ref="A30:A31"/>
    <mergeCell ref="C30:C31"/>
    <mergeCell ref="D34:D35"/>
    <mergeCell ref="E34:E35"/>
    <mergeCell ref="A36:A37"/>
    <mergeCell ref="C36:C37"/>
    <mergeCell ref="D36:D37"/>
    <mergeCell ref="E36:E37"/>
    <mergeCell ref="A34:A35"/>
    <mergeCell ref="C34:C35"/>
    <mergeCell ref="D38:D39"/>
    <mergeCell ref="E38:E39"/>
    <mergeCell ref="A40:A41"/>
    <mergeCell ref="C40:C41"/>
    <mergeCell ref="D40:D41"/>
    <mergeCell ref="E40:E41"/>
    <mergeCell ref="A38:A39"/>
    <mergeCell ref="C38:C39"/>
    <mergeCell ref="D42:D43"/>
    <mergeCell ref="E42:E43"/>
    <mergeCell ref="A44:A45"/>
    <mergeCell ref="C44:C45"/>
    <mergeCell ref="D44:D45"/>
    <mergeCell ref="E44:E45"/>
    <mergeCell ref="D46:D47"/>
    <mergeCell ref="E46:E47"/>
    <mergeCell ref="A48:A49"/>
    <mergeCell ref="C48:C49"/>
    <mergeCell ref="D48:D49"/>
    <mergeCell ref="E48:E49"/>
    <mergeCell ref="A63:A64"/>
    <mergeCell ref="C63:C64"/>
    <mergeCell ref="D63:D64"/>
    <mergeCell ref="E63:E64"/>
    <mergeCell ref="D50:D51"/>
    <mergeCell ref="E50:E51"/>
    <mergeCell ref="A52:A54"/>
    <mergeCell ref="C52:C54"/>
    <mergeCell ref="D52:D54"/>
    <mergeCell ref="E52:E54"/>
    <mergeCell ref="A59:A60"/>
    <mergeCell ref="C59:C60"/>
    <mergeCell ref="D59:D60"/>
    <mergeCell ref="E59:E60"/>
    <mergeCell ref="A61:A62"/>
    <mergeCell ref="C61:C62"/>
  </mergeCells>
  <pageMargins left="0.7" right="0.7" top="0.75" bottom="0.75" header="0.3" footer="0.3"/>
  <pageSetup orientation="portrait" horizontalDpi="360" verticalDpi="36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70" zoomScaleNormal="70" workbookViewId="0">
      <selection activeCell="K1" sqref="K1"/>
    </sheetView>
  </sheetViews>
  <sheetFormatPr baseColWidth="10" defaultRowHeight="15" x14ac:dyDescent="0.25"/>
  <cols>
    <col min="1" max="1" width="24.85546875" customWidth="1"/>
    <col min="2" max="2" width="19" customWidth="1"/>
    <col min="3" max="3" width="14.7109375" customWidth="1"/>
    <col min="4" max="4" width="29.85546875" customWidth="1"/>
    <col min="7" max="7" width="26.5703125" customWidth="1"/>
    <col min="8" max="8" width="9.5703125" customWidth="1"/>
    <col min="9" max="9" width="21.85546875" customWidth="1"/>
    <col min="11" max="11" width="31.5703125" customWidth="1"/>
  </cols>
  <sheetData>
    <row r="1" spans="1:11" x14ac:dyDescent="0.25">
      <c r="A1" s="4">
        <v>4</v>
      </c>
      <c r="B1" s="4">
        <v>8</v>
      </c>
      <c r="C1" s="4">
        <v>12</v>
      </c>
      <c r="D1" s="4">
        <v>16</v>
      </c>
      <c r="E1" s="4">
        <v>20</v>
      </c>
      <c r="F1" s="4">
        <v>24</v>
      </c>
      <c r="G1" s="4">
        <v>28</v>
      </c>
      <c r="H1" s="4">
        <v>32</v>
      </c>
      <c r="I1" s="4">
        <v>36</v>
      </c>
      <c r="K1" s="151" t="s">
        <v>877</v>
      </c>
    </row>
    <row r="2" spans="1:11" s="3" customFormat="1" ht="21" customHeight="1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</row>
    <row r="3" spans="1:11" x14ac:dyDescent="0.25">
      <c r="A3" t="str">
        <f>+'Tablero-indicadores'!I9</f>
        <v>PI - Planeación institucional</v>
      </c>
      <c r="B3" t="str">
        <f>+'Tablero-indicadores'!D9</f>
        <v>4.2. Eficacia</v>
      </c>
      <c r="C3" t="str">
        <f>+'Tablero-indicadores'!F9</f>
        <v>5 CUMPLIMIENTO</v>
      </c>
      <c r="D3" t="str">
        <f>+'Tablero-indicadores'!C9</f>
        <v xml:space="preserve">Determinar el avance de la ejecución del Plan Estratégico (cuatrienal) de la CNSC a partir del cumplimiento de las metas aprobadas por la Sala Plena. </v>
      </c>
      <c r="E3">
        <f>+'Tablero-indicadores'!CB9</f>
        <v>0.95</v>
      </c>
      <c r="F3" t="str">
        <f>+'Tablero-indicadores'!B9</f>
        <v>Seguimiento a la ejecución del Plan Estratégico</v>
      </c>
      <c r="G3" t="e">
        <f>+'Tablero-indicadores'!CC9</f>
        <v>#DIV/0!</v>
      </c>
      <c r="H3">
        <f>+'Tablero-indicadores'!CK9</f>
        <v>0</v>
      </c>
      <c r="I3">
        <f>+'Tablero-indicadores'!CL9</f>
        <v>0</v>
      </c>
    </row>
    <row r="4" spans="1:11" x14ac:dyDescent="0.25">
      <c r="A4" t="str">
        <f>+'Tablero-indicadores'!I12</f>
        <v>SG - Sistemas de gestión</v>
      </c>
      <c r="B4" t="str">
        <f>+'Tablero-indicadores'!D12</f>
        <v>4.2. Eficacia</v>
      </c>
      <c r="C4" t="str">
        <f>+'Tablero-indicadores'!F12</f>
        <v>5 CUMPLIMIENTO</v>
      </c>
      <c r="D4" t="str">
        <f>+'Tablero-indicadores'!C12</f>
        <v>Evaluar el cumplimiento de las actividades programadas por el Sistema Integrado de Gestión</v>
      </c>
      <c r="E4">
        <f>+'Tablero-indicadores'!CB12</f>
        <v>0.9</v>
      </c>
      <c r="F4" t="str">
        <f>+'Tablero-indicadores'!B12</f>
        <v>Cumplimiento plan de trabajo del SIG</v>
      </c>
      <c r="G4" t="e">
        <f>+'Tablero-indicadores'!CC12</f>
        <v>#DIV/0!</v>
      </c>
      <c r="H4">
        <f>+'Tablero-indicadores'!CK12</f>
        <v>0</v>
      </c>
      <c r="I4">
        <f>+'Tablero-indicadores'!CL12</f>
        <v>0</v>
      </c>
    </row>
    <row r="5" spans="1:11" x14ac:dyDescent="0.25">
      <c r="A5" t="str">
        <f>+'Tablero-indicadores'!I14</f>
        <v>CM - Concurso de méritos</v>
      </c>
      <c r="B5" t="str">
        <f>+'Tablero-indicadores'!D14</f>
        <v>4.2. Eficacia</v>
      </c>
      <c r="C5" t="str">
        <f>+'Tablero-indicadores'!F14</f>
        <v>5 CUMPLIMIENTO</v>
      </c>
      <c r="D5" t="str">
        <f>+'Tablero-indicadores'!C14</f>
        <v>Evaluar el número de vacantes con listas de elegibles según las necesidades presentadas por las Entidades</v>
      </c>
      <c r="E5">
        <f>+'Tablero-indicadores'!CB14</f>
        <v>0.9</v>
      </c>
      <c r="F5" t="str">
        <f>+'Tablero-indicadores'!B14</f>
        <v>Vacantes provistas</v>
      </c>
      <c r="G5" t="e">
        <f>+'Tablero-indicadores'!CC14</f>
        <v>#DIV/0!</v>
      </c>
      <c r="H5">
        <f>+'Tablero-indicadores'!CK14</f>
        <v>0</v>
      </c>
      <c r="I5">
        <f>+'Tablero-indicadores'!CL14</f>
        <v>0</v>
      </c>
    </row>
    <row r="6" spans="1:11" x14ac:dyDescent="0.25">
      <c r="A6" t="str">
        <f>+'Tablero-indicadores'!I15</f>
        <v>CM - Concurso de méritos</v>
      </c>
      <c r="B6" t="str">
        <f>+'Tablero-indicadores'!D15</f>
        <v>4.2. Eficacia</v>
      </c>
      <c r="C6" t="str">
        <f>+'Tablero-indicadores'!F15</f>
        <v>5 CUMPLIMIENTO</v>
      </c>
      <c r="D6" t="str">
        <f>+'Tablero-indicadores'!C15</f>
        <v>Determinar el cumplimiento de las etapas programadas dentro de las convocatorias</v>
      </c>
      <c r="E6">
        <f>+'Tablero-indicadores'!CB15</f>
        <v>1</v>
      </c>
      <c r="F6" t="str">
        <f>+'Tablero-indicadores'!B15</f>
        <v xml:space="preserve">Cumplimiento en la programación de las etapas de la convocatorias </v>
      </c>
      <c r="G6" t="e">
        <f>+'Tablero-indicadores'!CC15</f>
        <v>#DIV/0!</v>
      </c>
      <c r="H6">
        <f>+'Tablero-indicadores'!CK15</f>
        <v>0</v>
      </c>
      <c r="I6">
        <f>+'Tablero-indicadores'!CL15</f>
        <v>0</v>
      </c>
    </row>
    <row r="7" spans="1:11" x14ac:dyDescent="0.25">
      <c r="A7" t="str">
        <f>+'Tablero-indicadores'!I16</f>
        <v>PE - Provisión de empleo público</v>
      </c>
      <c r="B7" t="str">
        <f>+'Tablero-indicadores'!D16</f>
        <v>4.2. Eficacia</v>
      </c>
      <c r="C7" t="str">
        <f>+'Tablero-indicadores'!F16</f>
        <v>5 CUMPLIMIENTO</v>
      </c>
      <c r="D7" t="str">
        <f>+'Tablero-indicadores'!C16</f>
        <v>Medir el cumplimiento de respuesta de la CNSC ante los recursos interpuestos</v>
      </c>
      <c r="E7">
        <f>+'Tablero-indicadores'!CB16</f>
        <v>0.9</v>
      </c>
      <c r="F7" t="str">
        <f>+'Tablero-indicadores'!B16</f>
        <v xml:space="preserve">Vencimiento de términos en las acciones interpuestas a la CNSC </v>
      </c>
      <c r="G7" t="e">
        <f>+'Tablero-indicadores'!CC16</f>
        <v>#DIV/0!</v>
      </c>
      <c r="H7">
        <f>+'Tablero-indicadores'!CK16</f>
        <v>0</v>
      </c>
      <c r="I7">
        <f>+'Tablero-indicadores'!CL16</f>
        <v>0</v>
      </c>
    </row>
    <row r="8" spans="1:11" x14ac:dyDescent="0.25">
      <c r="A8" t="str">
        <f>+'Tablero-indicadores'!I17</f>
        <v>PE - Provisión de empleo público</v>
      </c>
      <c r="B8" t="str">
        <f>+'Tablero-indicadores'!D17</f>
        <v>4.2. Eficacia</v>
      </c>
      <c r="C8" t="str">
        <f>+'Tablero-indicadores'!F17</f>
        <v>5 CUMPLIMIENTO</v>
      </c>
      <c r="D8" t="str">
        <f>+'Tablero-indicadores'!C17</f>
        <v>Identificar el número de vacantes sin proveer al finalizar la convocatoria</v>
      </c>
      <c r="E8">
        <f>+'Tablero-indicadores'!CB17</f>
        <v>0.15</v>
      </c>
      <c r="F8" t="str">
        <f>+'Tablero-indicadores'!B17</f>
        <v>Solicitudes de listas agotadas</v>
      </c>
      <c r="G8" t="e">
        <f>+'Tablero-indicadores'!CC17</f>
        <v>#DIV/0!</v>
      </c>
      <c r="H8">
        <f>+'Tablero-indicadores'!CK17</f>
        <v>0</v>
      </c>
      <c r="I8">
        <f>+'Tablero-indicadores'!CL17</f>
        <v>0</v>
      </c>
    </row>
    <row r="9" spans="1:11" x14ac:dyDescent="0.25">
      <c r="A9" t="str">
        <f>+'Tablero-indicadores'!I18</f>
        <v>ED - Evaluación del desempeño laboral</v>
      </c>
      <c r="B9" t="str">
        <f>+'Tablero-indicadores'!D18</f>
        <v>4.2. Eficacia</v>
      </c>
      <c r="C9" t="str">
        <f>+'Tablero-indicadores'!F18</f>
        <v>5 CUMPLIMIENTO</v>
      </c>
      <c r="D9" t="str">
        <f>+'Tablero-indicadores'!C18</f>
        <v>Medir la eficacia de los eventos de capacitación en el Sistema Tipo de EDL</v>
      </c>
      <c r="E9">
        <f>+'Tablero-indicadores'!CB18</f>
        <v>0.9</v>
      </c>
      <c r="F9" t="str">
        <f>+'Tablero-indicadores'!B18</f>
        <v>Cumplimiento del cronograma de Eventos de capacitación en el Sistema Tipo de EDL</v>
      </c>
      <c r="G9" t="e">
        <f>+'Tablero-indicadores'!CC18</f>
        <v>#DIV/0!</v>
      </c>
      <c r="H9">
        <f>+'Tablero-indicadores'!CK18</f>
        <v>0</v>
      </c>
      <c r="I9">
        <f>+'Tablero-indicadores'!CL18</f>
        <v>0</v>
      </c>
    </row>
    <row r="10" spans="1:11" x14ac:dyDescent="0.25">
      <c r="A10" t="str">
        <f>+'Tablero-indicadores'!I19</f>
        <v>ED - Evaluación del desempeño laboral</v>
      </c>
      <c r="B10" t="str">
        <f>+'Tablero-indicadores'!D19</f>
        <v>4.1. Eficiencia</v>
      </c>
      <c r="C10" t="str">
        <f>+'Tablero-indicadores'!F19</f>
        <v>5 CUMPLIMIENTO</v>
      </c>
      <c r="D10" t="str">
        <f>+'Tablero-indicadores'!C19</f>
        <v>Medir la eficiencia en el acompañamiento a las entidades en sus propuestas de Sistemas Propios de Evaluación</v>
      </c>
      <c r="E10">
        <f>+'Tablero-indicadores'!CB19</f>
        <v>0.9</v>
      </c>
      <c r="F10" t="str">
        <f>+'Tablero-indicadores'!B19</f>
        <v>Porcentaje de asesorías a entidades sobre propuestas de SPEDL</v>
      </c>
      <c r="G10" t="e">
        <f>+'Tablero-indicadores'!CC19</f>
        <v>#DIV/0!</v>
      </c>
      <c r="H10">
        <f>+'Tablero-indicadores'!CK19</f>
        <v>0</v>
      </c>
      <c r="I10">
        <f>+'Tablero-indicadores'!CL19</f>
        <v>0</v>
      </c>
    </row>
    <row r="11" spans="1:11" x14ac:dyDescent="0.25">
      <c r="A11" t="str">
        <f>+'Tablero-indicadores'!I20</f>
        <v>RP - Registro público de carrera administrativa</v>
      </c>
      <c r="B11" t="str">
        <f>+'Tablero-indicadores'!D20</f>
        <v>4.1. Eficiencia</v>
      </c>
      <c r="C11" t="str">
        <f>+'Tablero-indicadores'!F20</f>
        <v>5 CUMPLIMIENTO</v>
      </c>
      <c r="D11" t="str">
        <f>+'Tablero-indicadores'!C20</f>
        <v>Medir la eficiencia del Proceso de Registro Público  respecto a las solicitudes recibidas y tramitadas</v>
      </c>
      <c r="E11">
        <f>+'Tablero-indicadores'!CB20</f>
        <v>0.5</v>
      </c>
      <c r="F11" t="str">
        <f>+'Tablero-indicadores'!B20</f>
        <v>Solicitudes tramitadas por el Grupo de Registro Público de Carrera</v>
      </c>
      <c r="G11" t="e">
        <f>+'Tablero-indicadores'!CC20</f>
        <v>#DIV/0!</v>
      </c>
      <c r="H11">
        <f>+'Tablero-indicadores'!CK20</f>
        <v>0</v>
      </c>
      <c r="I11">
        <f>+'Tablero-indicadores'!CL20</f>
        <v>0</v>
      </c>
    </row>
    <row r="12" spans="1:11" x14ac:dyDescent="0.25">
      <c r="A12" t="str">
        <f>+'Tablero-indicadores'!I21</f>
        <v>RP - Registro público de carrera administrativa</v>
      </c>
      <c r="B12" t="str">
        <f>+'Tablero-indicadores'!D21</f>
        <v>4.1. Eficiencia</v>
      </c>
      <c r="C12" t="str">
        <f>+'Tablero-indicadores'!F21</f>
        <v>5 CUMPLIMIENTO</v>
      </c>
      <c r="D12" t="str">
        <f>+'Tablero-indicadores'!C21</f>
        <v>Controlar el número  de solicitudes de anotación en el RPCA que son devueltas en el periodo</v>
      </c>
      <c r="E12">
        <f>+'Tablero-indicadores'!CB21</f>
        <v>0.35</v>
      </c>
      <c r="F12" t="str">
        <f>+'Tablero-indicadores'!B21</f>
        <v>Control de solicitudes devueltas</v>
      </c>
      <c r="G12" t="e">
        <f>+'Tablero-indicadores'!CC21</f>
        <v>#DIV/0!</v>
      </c>
      <c r="H12">
        <f>+'Tablero-indicadores'!CK21</f>
        <v>0</v>
      </c>
      <c r="I12">
        <f>+'Tablero-indicadores'!CL21</f>
        <v>0</v>
      </c>
    </row>
    <row r="13" spans="1:11" x14ac:dyDescent="0.25">
      <c r="A13" t="str">
        <f>+'Tablero-indicadores'!I22</f>
        <v>DO - Doctrina</v>
      </c>
      <c r="B13" t="str">
        <f>+'Tablero-indicadores'!D22</f>
        <v>4.2. Eficacia</v>
      </c>
      <c r="C13" t="str">
        <f>+'Tablero-indicadores'!F22</f>
        <v>5 CUMPLIMIENTO</v>
      </c>
      <c r="D13" t="str">
        <f>+'Tablero-indicadores'!C22</f>
        <v>Definir posición doctrinal sobre los temas objeto de discusión, por parte de la CNSC</v>
      </c>
      <c r="E13">
        <f>+'Tablero-indicadores'!CB22</f>
        <v>0.9</v>
      </c>
      <c r="F13" t="str">
        <f>+'Tablero-indicadores'!B22</f>
        <v>Criterios discutidos por la CNSC en Sala Plena de Comisionados</v>
      </c>
      <c r="G13" t="e">
        <f>+'Tablero-indicadores'!CC22</f>
        <v>#DIV/0!</v>
      </c>
      <c r="H13">
        <f>+'Tablero-indicadores'!CK22</f>
        <v>0</v>
      </c>
      <c r="I13">
        <f>+'Tablero-indicadores'!CL22</f>
        <v>0</v>
      </c>
    </row>
    <row r="14" spans="1:11" x14ac:dyDescent="0.25">
      <c r="A14" t="str">
        <f>+'Tablero-indicadores'!I23</f>
        <v>VG - Vigilancia de carrera administrativa</v>
      </c>
      <c r="B14" t="str">
        <f>+'Tablero-indicadores'!D23</f>
        <v>4.1. Eficiencia</v>
      </c>
      <c r="C14" t="str">
        <f>+'Tablero-indicadores'!F23</f>
        <v>5 CUMPLIMIENTO</v>
      </c>
      <c r="D14" t="str">
        <f>+'Tablero-indicadores'!C23</f>
        <v>Medir el cumplimiento en la ejecución de las jornadas programadas durante la vigencia</v>
      </c>
      <c r="E14">
        <f>+'Tablero-indicadores'!CB23</f>
        <v>1</v>
      </c>
      <c r="F14" t="str">
        <f>+'Tablero-indicadores'!B23</f>
        <v>Cumplimiento en la ejecución de jornadas de capacitación realizadas por la Dirección de Vigilancia de la CNSC</v>
      </c>
      <c r="G14" t="e">
        <f>+'Tablero-indicadores'!CC23</f>
        <v>#DIV/0!</v>
      </c>
      <c r="H14">
        <f>+'Tablero-indicadores'!CK23</f>
        <v>0</v>
      </c>
      <c r="I14">
        <f>+'Tablero-indicadores'!CL23</f>
        <v>0</v>
      </c>
    </row>
    <row r="15" spans="1:11" x14ac:dyDescent="0.25">
      <c r="A15" t="str">
        <f>+'Tablero-indicadores'!I24</f>
        <v>VG - Vigilancia de carrera administrativa</v>
      </c>
      <c r="B15" t="str">
        <f>+'Tablero-indicadores'!D24</f>
        <v>4.1. Eficiencia</v>
      </c>
      <c r="C15" t="str">
        <f>+'Tablero-indicadores'!F24</f>
        <v>5 CUMPLIMIENTO</v>
      </c>
      <c r="D15" t="str">
        <f>+'Tablero-indicadores'!C24</f>
        <v>Medir el cumplimiento en la ejecución de las jornadas programadas durante la vigencia</v>
      </c>
      <c r="E15">
        <f>+'Tablero-indicadores'!CB24</f>
        <v>1</v>
      </c>
      <c r="F15" t="str">
        <f>+'Tablero-indicadores'!B24</f>
        <v>Cumplimiento en la ejecución de jornadas de capacitación realizadas por el Despacho 1 de la CNSC.</v>
      </c>
      <c r="G15" t="e">
        <f>+'Tablero-indicadores'!CC24</f>
        <v>#DIV/0!</v>
      </c>
      <c r="H15">
        <f>+'Tablero-indicadores'!CK24</f>
        <v>0</v>
      </c>
      <c r="I15">
        <f>+'Tablero-indicadores'!CL24</f>
        <v>0</v>
      </c>
    </row>
    <row r="16" spans="1:11" x14ac:dyDescent="0.25">
      <c r="A16" t="str">
        <f>+'Tablero-indicadores'!I25</f>
        <v>VG - Vigilancia de carrera administrativa</v>
      </c>
      <c r="B16" t="str">
        <f>+'Tablero-indicadores'!D25</f>
        <v>4.1. Eficiencia</v>
      </c>
      <c r="C16" t="str">
        <f>+'Tablero-indicadores'!F25</f>
        <v>5 CUMPLIMIENTO</v>
      </c>
      <c r="D16" t="str">
        <f>+'Tablero-indicadores'!C25</f>
        <v>Medir el cumplimiento en la ejecución de las jornadas programadas durante la vigencia</v>
      </c>
      <c r="E16">
        <f>+'Tablero-indicadores'!CB25</f>
        <v>1</v>
      </c>
      <c r="F16" t="str">
        <f>+'Tablero-indicadores'!B25</f>
        <v>Cumplimiento en la ejecución de jornadas de capacitación realizadas por el Despacho 2 de la CNSC.</v>
      </c>
      <c r="G16" t="e">
        <f>+'Tablero-indicadores'!CC25</f>
        <v>#DIV/0!</v>
      </c>
      <c r="H16">
        <f>+'Tablero-indicadores'!CK25</f>
        <v>0</v>
      </c>
      <c r="I16">
        <f>+'Tablero-indicadores'!CL25</f>
        <v>0</v>
      </c>
    </row>
    <row r="17" spans="1:9" x14ac:dyDescent="0.25">
      <c r="A17" t="str">
        <f>+'Tablero-indicadores'!I26</f>
        <v>VG - Vigilancia de carrera administrativa</v>
      </c>
      <c r="B17" t="str">
        <f>+'Tablero-indicadores'!D26</f>
        <v>4.1. Eficiencia</v>
      </c>
      <c r="C17" t="str">
        <f>+'Tablero-indicadores'!F26</f>
        <v>5 CUMPLIMIENTO</v>
      </c>
      <c r="D17" t="str">
        <f>+'Tablero-indicadores'!C26</f>
        <v>Medir el cumplimiento en la ejecución de las jornadas programadas durante la vigencia</v>
      </c>
      <c r="E17">
        <f>+'Tablero-indicadores'!CB26</f>
        <v>1</v>
      </c>
      <c r="F17" t="str">
        <f>+'Tablero-indicadores'!B26</f>
        <v>Cumplimiento en la ejecución de jornadas de capacitación realizadas por el Despacho 3 de la CNSC</v>
      </c>
      <c r="G17" t="e">
        <f>+'Tablero-indicadores'!CC26</f>
        <v>#DIV/0!</v>
      </c>
      <c r="H17">
        <f>+'Tablero-indicadores'!CK26</f>
        <v>0</v>
      </c>
      <c r="I17">
        <f>+'Tablero-indicadores'!CL26</f>
        <v>0</v>
      </c>
    </row>
    <row r="18" spans="1:9" x14ac:dyDescent="0.25">
      <c r="A18" t="str">
        <f>+'Tablero-indicadores'!I27</f>
        <v>VG - Vigilancia de carrera administrativa</v>
      </c>
      <c r="B18" t="str">
        <f>+'Tablero-indicadores'!D27</f>
        <v>4.2. Eficacia</v>
      </c>
      <c r="C18" t="str">
        <f>+'Tablero-indicadores'!F27</f>
        <v>6 OPORTUNIDAD</v>
      </c>
      <c r="D18" t="str">
        <f>+'Tablero-indicadores'!C27</f>
        <v>Medir el tiempo de respuesta  a las reclamaciones improcedentes en segunda instancia que son remitidas a la  CNSC</v>
      </c>
      <c r="E18">
        <f>+'Tablero-indicadores'!CB27</f>
        <v>55</v>
      </c>
      <c r="F18" t="str">
        <f>+'Tablero-indicadores'!B27</f>
        <v>Atención y trámite de las reclamaciones en segunda instancia improcedentes, en los asuntos de competencia de la CNSC</v>
      </c>
      <c r="G18" t="e">
        <f>+'Tablero-indicadores'!CC27</f>
        <v>#DIV/0!</v>
      </c>
      <c r="H18">
        <f>+'Tablero-indicadores'!CK27</f>
        <v>0</v>
      </c>
      <c r="I18">
        <f>+'Tablero-indicadores'!CL27</f>
        <v>0</v>
      </c>
    </row>
    <row r="19" spans="1:9" x14ac:dyDescent="0.25">
      <c r="A19" t="str">
        <f>+'Tablero-indicadores'!I28</f>
        <v>VG - Vigilancia de carrera administrativa</v>
      </c>
      <c r="B19" t="str">
        <f>+'Tablero-indicadores'!D28</f>
        <v>4.2. Eficacia</v>
      </c>
      <c r="C19" t="str">
        <f>+'Tablero-indicadores'!F28</f>
        <v>6 OPORTUNIDAD</v>
      </c>
      <c r="D19" t="str">
        <f>+'Tablero-indicadores'!C28</f>
        <v>Medir el tiempo de respuesta  a las reclamaciones procedentes  en segunda instancia que son remitidas a la  CNSC</v>
      </c>
      <c r="E19">
        <f>+'Tablero-indicadores'!CB28</f>
        <v>55</v>
      </c>
      <c r="F19" t="str">
        <f>+'Tablero-indicadores'!B28</f>
        <v>Atención y trámite de las reclamaciones en segunda instancia procedentes, en los asuntos de competencia de la CNSC</v>
      </c>
      <c r="G19" t="e">
        <f>+'Tablero-indicadores'!CC28</f>
        <v>#DIV/0!</v>
      </c>
      <c r="H19">
        <f>+'Tablero-indicadores'!CK28</f>
        <v>0</v>
      </c>
      <c r="I19">
        <f>+'Tablero-indicadores'!CL28</f>
        <v>0</v>
      </c>
    </row>
    <row r="20" spans="1:9" x14ac:dyDescent="0.25">
      <c r="A20" t="str">
        <f>+'Tablero-indicadores'!I29</f>
        <v>VG - Vigilancia de carrera administrativa</v>
      </c>
      <c r="B20" t="str">
        <f>+'Tablero-indicadores'!D29</f>
        <v>4.2. Eficacia</v>
      </c>
      <c r="C20" t="str">
        <f>+'Tablero-indicadores'!F29</f>
        <v>6 OPORTUNIDAD</v>
      </c>
      <c r="D20" t="str">
        <f>+'Tablero-indicadores'!C29</f>
        <v>Medir el tiempo de respuesta  a las reclamaciones procedentes  en segunda instancia que son remitidas a la  CNSC</v>
      </c>
      <c r="E20">
        <f>+'Tablero-indicadores'!CB29</f>
        <v>55</v>
      </c>
      <c r="F20" t="str">
        <f>+'Tablero-indicadores'!B29</f>
        <v>Atención y trámite de las reclamaciones en segunda instancia procedentes, en los asuntos de competencia de la CNSC</v>
      </c>
      <c r="G20" t="e">
        <f>+'Tablero-indicadores'!CC29</f>
        <v>#DIV/0!</v>
      </c>
      <c r="H20">
        <f>+'Tablero-indicadores'!CK29</f>
        <v>0</v>
      </c>
      <c r="I20">
        <f>+'Tablero-indicadores'!CL29</f>
        <v>0</v>
      </c>
    </row>
    <row r="21" spans="1:9" x14ac:dyDescent="0.25">
      <c r="A21" t="str">
        <f>+'Tablero-indicadores'!I30</f>
        <v>VG - Vigilancia de carrera administrativa</v>
      </c>
      <c r="B21" t="str">
        <f>+'Tablero-indicadores'!D30</f>
        <v>4.2. Eficacia</v>
      </c>
      <c r="C21" t="str">
        <f>+'Tablero-indicadores'!F30</f>
        <v>6 OPORTUNIDAD</v>
      </c>
      <c r="D21" t="str">
        <f>+'Tablero-indicadores'!C30</f>
        <v>Medir el tiempo de respuesta  a las reclamaciones procedentes  en segunda instancia que son remitidas a la  CNSC</v>
      </c>
      <c r="E21">
        <f>+'Tablero-indicadores'!CB30</f>
        <v>55</v>
      </c>
      <c r="F21" t="str">
        <f>+'Tablero-indicadores'!B30</f>
        <v>Atención y trámite de las reclamaciones en segunda instancia procedentes, en los asuntos de competencia de la CNSC</v>
      </c>
      <c r="G21" t="e">
        <f>+'Tablero-indicadores'!CC30</f>
        <v>#DIV/0!</v>
      </c>
      <c r="H21">
        <f>+'Tablero-indicadores'!CK30</f>
        <v>0</v>
      </c>
      <c r="I21">
        <f>+'Tablero-indicadores'!CL30</f>
        <v>0</v>
      </c>
    </row>
    <row r="22" spans="1:9" x14ac:dyDescent="0.25">
      <c r="A22" t="str">
        <f>+'Tablero-indicadores'!I31</f>
        <v>VG - Vigilancia de carrera administrativa</v>
      </c>
      <c r="B22" t="str">
        <f>+'Tablero-indicadores'!D31</f>
        <v>4.2. Eficacia</v>
      </c>
      <c r="C22" t="str">
        <f>+'Tablero-indicadores'!F31</f>
        <v>6 OPORTUNIDAD</v>
      </c>
      <c r="D22" t="str">
        <f>+'Tablero-indicadores'!C31</f>
        <v>Medir el tiempo promedio de respuesta desde el momento de llegada de una queja</v>
      </c>
      <c r="E22">
        <f>+'Tablero-indicadores'!CB31</f>
        <v>10</v>
      </c>
      <c r="F22" t="str">
        <f>+'Tablero-indicadores'!B31</f>
        <v>Días promedio para tramitar una queja</v>
      </c>
      <c r="G22" t="e">
        <f>+'Tablero-indicadores'!CC31</f>
        <v>#DIV/0!</v>
      </c>
      <c r="H22">
        <f>+'Tablero-indicadores'!CK31</f>
        <v>0</v>
      </c>
      <c r="I22">
        <f>+'Tablero-indicadores'!CL31</f>
        <v>0</v>
      </c>
    </row>
    <row r="23" spans="1:9" x14ac:dyDescent="0.25">
      <c r="A23" t="str">
        <f>+'Tablero-indicadores'!I32</f>
        <v>CD - Control interno disciplinario</v>
      </c>
      <c r="B23" t="str">
        <f>+'Tablero-indicadores'!D32</f>
        <v>4.2. Eficacia</v>
      </c>
      <c r="C23" t="str">
        <f>+'Tablero-indicadores'!F32</f>
        <v>5 CUMPLIMIENTO</v>
      </c>
      <c r="D23" t="str">
        <f>+'Tablero-indicadores'!C32</f>
        <v>Medir el cumplimiento de acciones preventivas relacionadas con la comisión de conductas disciplinables por parte de los servidores públicos de la CNSC</v>
      </c>
      <c r="E23">
        <f>+'Tablero-indicadores'!CB32</f>
        <v>0.8</v>
      </c>
      <c r="F23" t="str">
        <f>+'Tablero-indicadores'!B32</f>
        <v>Acciones preventivas relacionadas con conductas disciplinables</v>
      </c>
      <c r="G23" t="e">
        <f>+'Tablero-indicadores'!CC32</f>
        <v>#DIV/0!</v>
      </c>
      <c r="H23">
        <f>+'Tablero-indicadores'!CK32</f>
        <v>0</v>
      </c>
      <c r="I23">
        <f>+'Tablero-indicadores'!CL32</f>
        <v>0</v>
      </c>
    </row>
    <row r="24" spans="1:9" x14ac:dyDescent="0.25">
      <c r="A24" t="str">
        <f>+'Tablero-indicadores'!I33</f>
        <v>CD - Control interno disciplinario</v>
      </c>
      <c r="B24" t="str">
        <f>+'Tablero-indicadores'!D33</f>
        <v>4.2. Eficacia</v>
      </c>
      <c r="C24" t="str">
        <f>+'Tablero-indicadores'!F33</f>
        <v>5 CUMPLIMIENTO</v>
      </c>
      <c r="D24" t="str">
        <f>+'Tablero-indicadores'!C33</f>
        <v>Determinar el nivel de cumplimiento en la etapa de indagación preliminar</v>
      </c>
      <c r="E24">
        <f>+'Tablero-indicadores'!CB33</f>
        <v>1</v>
      </c>
      <c r="F24" t="str">
        <f>+'Tablero-indicadores'!B33</f>
        <v>Cumplimiento de los términos de indagación preliminar</v>
      </c>
      <c r="G24" t="e">
        <f>+'Tablero-indicadores'!CC33</f>
        <v>#VALUE!</v>
      </c>
      <c r="H24">
        <f>+'Tablero-indicadores'!CK33</f>
        <v>0</v>
      </c>
      <c r="I24">
        <f>+'Tablero-indicadores'!CL33</f>
        <v>0</v>
      </c>
    </row>
    <row r="25" spans="1:9" x14ac:dyDescent="0.25">
      <c r="A25" t="str">
        <f>+'Tablero-indicadores'!I34</f>
        <v>CD - Control interno disciplinario</v>
      </c>
      <c r="B25" t="str">
        <f>+'Tablero-indicadores'!D34</f>
        <v>4.2. Eficacia</v>
      </c>
      <c r="C25" t="str">
        <f>+'Tablero-indicadores'!F34</f>
        <v>5 CUMPLIMIENTO</v>
      </c>
      <c r="D25" t="str">
        <f>+'Tablero-indicadores'!C34</f>
        <v>Determinar el nivel de cumplimiento en la etapa de  investigación disciplinaria para no decretar pruebas sin competencia o que sean allegadas por fuera de dicha etapa y evitar declaraciones de nulidad por violación del derecho de defensa por pruebas ilegales o ilícitas</v>
      </c>
      <c r="E25">
        <f>+'Tablero-indicadores'!CB34</f>
        <v>1</v>
      </c>
      <c r="F25" t="str">
        <f>+'Tablero-indicadores'!B34</f>
        <v>Cumplimiento de los términos de investigación disciplinaria</v>
      </c>
      <c r="G25" t="e">
        <f>+'Tablero-indicadores'!CC34</f>
        <v>#DIV/0!</v>
      </c>
      <c r="H25">
        <f>+'Tablero-indicadores'!CK34</f>
        <v>0</v>
      </c>
      <c r="I25">
        <f>+'Tablero-indicadores'!CL34</f>
        <v>0</v>
      </c>
    </row>
    <row r="26" spans="1:9" x14ac:dyDescent="0.25">
      <c r="A26" t="str">
        <f>+'Tablero-indicadores'!I35</f>
        <v>CD - Control interno disciplinario</v>
      </c>
      <c r="B26" t="str">
        <f>+'Tablero-indicadores'!D35</f>
        <v>4.2. Eficacia</v>
      </c>
      <c r="C26" t="str">
        <f>+'Tablero-indicadores'!F35</f>
        <v>5 CUMPLIMIENTO</v>
      </c>
      <c r="D26" t="str">
        <f>+'Tablero-indicadores'!C35</f>
        <v>Determinar el nivel de cumplimiento en el trámite de las quejas recibidas</v>
      </c>
      <c r="E26">
        <f>+'Tablero-indicadores'!CB35</f>
        <v>1</v>
      </c>
      <c r="F26" t="str">
        <f>+'Tablero-indicadores'!B35</f>
        <v>Quejas disciplinarias tramitadas</v>
      </c>
      <c r="G26" t="e">
        <f>+'Tablero-indicadores'!CC35</f>
        <v>#VALUE!</v>
      </c>
      <c r="H26">
        <f>+'Tablero-indicadores'!CK35</f>
        <v>0</v>
      </c>
      <c r="I26">
        <f>+'Tablero-indicadores'!CL35</f>
        <v>0</v>
      </c>
    </row>
    <row r="27" spans="1:9" x14ac:dyDescent="0.25">
      <c r="A27" t="str">
        <f>+'Tablero-indicadores'!I36</f>
        <v>AT - Administración y desarrollo del talento humano</v>
      </c>
      <c r="B27" t="str">
        <f>+'Tablero-indicadores'!D36</f>
        <v>4.1. Eficiencia</v>
      </c>
      <c r="C27" t="str">
        <f>+'Tablero-indicadores'!F36</f>
        <v>5 CUMPLIMIENTO</v>
      </c>
      <c r="D27" t="str">
        <f>+'Tablero-indicadores'!C36</f>
        <v>Mide el avance en la ejecución del plan de bienestar social e incentivos</v>
      </c>
      <c r="E27">
        <f>+'Tablero-indicadores'!CB36</f>
        <v>1</v>
      </c>
      <c r="F27" t="str">
        <f>+'Tablero-indicadores'!B36</f>
        <v>Cumplimiento del plan de bienestar social e incentivos de la vigencia</v>
      </c>
      <c r="G27" t="e">
        <f>+'Tablero-indicadores'!CC36</f>
        <v>#DIV/0!</v>
      </c>
      <c r="H27">
        <f>+'Tablero-indicadores'!CK36</f>
        <v>0</v>
      </c>
      <c r="I27">
        <f>+'Tablero-indicadores'!CL36</f>
        <v>0</v>
      </c>
    </row>
    <row r="28" spans="1:9" x14ac:dyDescent="0.25">
      <c r="A28" t="str">
        <f>+'Tablero-indicadores'!I37</f>
        <v>AT - Administración y desarrollo del talento humano</v>
      </c>
      <c r="B28" t="str">
        <f>+'Tablero-indicadores'!D37</f>
        <v>4.1. Eficiencia</v>
      </c>
      <c r="C28" t="str">
        <f>+'Tablero-indicadores'!F37</f>
        <v>5 CUMPLIMIENTO</v>
      </c>
      <c r="D28" t="str">
        <f>+'Tablero-indicadores'!C37</f>
        <v>Mide el avance en la ejecución del PIC de la vigencia</v>
      </c>
      <c r="E28">
        <f>+'Tablero-indicadores'!CB37</f>
        <v>1</v>
      </c>
      <c r="F28" t="str">
        <f>+'Tablero-indicadores'!B37</f>
        <v>Cumplimiento del Plan Institucional de Capacitación, PIC, de la vigencia</v>
      </c>
      <c r="G28" t="e">
        <f>+'Tablero-indicadores'!CC37</f>
        <v>#DIV/0!</v>
      </c>
      <c r="H28">
        <f>+'Tablero-indicadores'!CK37</f>
        <v>0</v>
      </c>
      <c r="I28" t="str">
        <f>+'Tablero-indicadores'!CL37</f>
        <v>Se validó con el Profesional Especializado - DAC (Talento humano), dado que el Director fue informado y consultado, pero finalmente no presentó observaciones a la modificación del indicador).</v>
      </c>
    </row>
    <row r="29" spans="1:9" x14ac:dyDescent="0.25">
      <c r="A29" t="str">
        <f>+'Tablero-indicadores'!I38</f>
        <v>AU - Atención al ciudadano y notificaciones</v>
      </c>
      <c r="B29" t="str">
        <f>+'Tablero-indicadores'!D38</f>
        <v>4.2. Eficacia</v>
      </c>
      <c r="C29" t="str">
        <f>+'Tablero-indicadores'!F38</f>
        <v>2 COBERTURA</v>
      </c>
      <c r="D29" t="str">
        <f>+'Tablero-indicadores'!C38</f>
        <v>Medir el cumplimiento de respuesta en término de la CNSC ante las peticiones, quejas y reclamos interpuestas al Grupo de PQR y Orientación al Ciudadano</v>
      </c>
      <c r="E29">
        <f>+'Tablero-indicadores'!CB38</f>
        <v>0.05</v>
      </c>
      <c r="F29" t="str">
        <f>+'Tablero-indicadores'!B38</f>
        <v>Respuesta a PQR fuera de término</v>
      </c>
      <c r="G29" t="e">
        <f>+'Tablero-indicadores'!CC38</f>
        <v>#DIV/0!</v>
      </c>
      <c r="H29">
        <f>+'Tablero-indicadores'!CK38</f>
        <v>0</v>
      </c>
      <c r="I29">
        <f>+'Tablero-indicadores'!CL38</f>
        <v>0</v>
      </c>
    </row>
    <row r="30" spans="1:9" x14ac:dyDescent="0.25">
      <c r="A30" t="str">
        <f>+'Tablero-indicadores'!I39</f>
        <v>AU - Atención al ciudadano y notificaciones</v>
      </c>
      <c r="B30" t="str">
        <f>+'Tablero-indicadores'!D39</f>
        <v>4.1. Eficiencia</v>
      </c>
      <c r="C30" t="str">
        <f>+'Tablero-indicadores'!F39</f>
        <v>2 COBERTURA</v>
      </c>
      <c r="D30" t="str">
        <f>+'Tablero-indicadores'!C39</f>
        <v>Medir el cumplimiento de respuesta a las llamadas entrantes a las líneas de Atención al Usuario</v>
      </c>
      <c r="E30">
        <f>+'Tablero-indicadores'!CB39</f>
        <v>0.8</v>
      </c>
      <c r="F30" t="str">
        <f>+'Tablero-indicadores'!B39</f>
        <v>Eficiencia en la atención telefónica</v>
      </c>
      <c r="G30" t="e">
        <f>+'Tablero-indicadores'!CC39</f>
        <v>#DIV/0!</v>
      </c>
      <c r="H30">
        <f>+'Tablero-indicadores'!CK39</f>
        <v>0</v>
      </c>
      <c r="I30">
        <f>+'Tablero-indicadores'!CL39</f>
        <v>0</v>
      </c>
    </row>
    <row r="31" spans="1:9" x14ac:dyDescent="0.25">
      <c r="A31" t="str">
        <f>+'Tablero-indicadores'!I41</f>
        <v>IT - Infraestructura</v>
      </c>
      <c r="B31" t="str">
        <f>+'Tablero-indicadores'!D41</f>
        <v>4.1. Eficiencia</v>
      </c>
      <c r="C31" t="str">
        <f>+'Tablero-indicadores'!F41</f>
        <v>5 CUMPLIMIENTO</v>
      </c>
      <c r="D31" t="str">
        <f>+'Tablero-indicadores'!C41</f>
        <v>Mide el porcentaje  de verificación del estado de los bienes de la CNSC</v>
      </c>
      <c r="E31">
        <f>+'Tablero-indicadores'!CB41</f>
        <v>1</v>
      </c>
      <c r="F31" t="str">
        <f>+'Tablero-indicadores'!B41</f>
        <v>Porcentaje de actualización del Inventario</v>
      </c>
      <c r="G31" t="e">
        <f>+'Tablero-indicadores'!CC41</f>
        <v>#DIV/0!</v>
      </c>
      <c r="H31">
        <f>+'Tablero-indicadores'!CK41</f>
        <v>0</v>
      </c>
      <c r="I31">
        <f>+'Tablero-indicadores'!CL41</f>
        <v>0</v>
      </c>
    </row>
    <row r="32" spans="1:9" x14ac:dyDescent="0.25">
      <c r="A32" t="str">
        <f>+'Tablero-indicadores'!I42</f>
        <v>IT - Infraestructura</v>
      </c>
      <c r="B32" t="str">
        <f>+'Tablero-indicadores'!D42</f>
        <v>4.1. Eficiencia</v>
      </c>
      <c r="C32" t="str">
        <f>+'Tablero-indicadores'!F42</f>
        <v>5 CUMPLIMIENTO</v>
      </c>
      <c r="D32" t="str">
        <f>+'Tablero-indicadores'!C42</f>
        <v>Mide el porcentaje de ejecución, por semestre, del Plan Anual de Adquisiciones de la CNSC</v>
      </c>
      <c r="E32">
        <f>+'Tablero-indicadores'!CB42</f>
        <v>0.75</v>
      </c>
      <c r="F32" t="str">
        <f>+'Tablero-indicadores'!B42</f>
        <v xml:space="preserve">Porcentaje de ejecución del Plan de Adquisiciones </v>
      </c>
      <c r="G32" t="e">
        <f>+'Tablero-indicadores'!CC42</f>
        <v>#DIV/0!</v>
      </c>
      <c r="H32">
        <f>+'Tablero-indicadores'!CK42</f>
        <v>0</v>
      </c>
      <c r="I32">
        <f>+'Tablero-indicadores'!CL42</f>
        <v>0</v>
      </c>
    </row>
    <row r="33" spans="1:9" x14ac:dyDescent="0.25">
      <c r="A33" t="str">
        <f>+'Tablero-indicadores'!I43</f>
        <v>CT - Contratación</v>
      </c>
      <c r="B33" t="str">
        <f>+'Tablero-indicadores'!D43</f>
        <v>4.1. Eficiencia</v>
      </c>
      <c r="C33" t="str">
        <f>+'Tablero-indicadores'!F43</f>
        <v>5 CUMPLIMIENTO</v>
      </c>
      <c r="D33" t="str">
        <f>+'Tablero-indicadores'!C43</f>
        <v xml:space="preserve">Determinar los procesos de contratación iniciados por la Comisión </v>
      </c>
      <c r="E33">
        <f>+'Tablero-indicadores'!CB43</f>
        <v>0.9</v>
      </c>
      <c r="F33" t="str">
        <f>+'Tablero-indicadores'!B43</f>
        <v>Suscripción de contratos a partir de estudios y documentos previos</v>
      </c>
      <c r="G33" t="e">
        <f>+'Tablero-indicadores'!CC43</f>
        <v>#DIV/0!</v>
      </c>
      <c r="H33">
        <f>+'Tablero-indicadores'!CK43</f>
        <v>0</v>
      </c>
      <c r="I33">
        <f>+'Tablero-indicadores'!CL43</f>
        <v>0</v>
      </c>
    </row>
    <row r="34" spans="1:9" x14ac:dyDescent="0.25">
      <c r="A34" t="str">
        <f>+'Tablero-indicadores'!I44</f>
        <v>CT - Contratación</v>
      </c>
      <c r="B34" t="str">
        <f>+'Tablero-indicadores'!D44</f>
        <v>4.2. Eficacia</v>
      </c>
      <c r="C34" t="str">
        <f>+'Tablero-indicadores'!F44</f>
        <v>5 CUMPLIMIENTO</v>
      </c>
      <c r="D34" t="str">
        <f>+'Tablero-indicadores'!C44</f>
        <v>Determinar el estado de legalización de los contratos adjudicados por la CNSC</v>
      </c>
      <c r="E34">
        <f>+'Tablero-indicadores'!CB44</f>
        <v>0.8</v>
      </c>
      <c r="F34" t="str">
        <f>+'Tablero-indicadores'!B44</f>
        <v>Contratos legalizados por la CNSC</v>
      </c>
      <c r="G34" t="e">
        <f>+'Tablero-indicadores'!CC44</f>
        <v>#DIV/0!</v>
      </c>
      <c r="H34">
        <f>+'Tablero-indicadores'!CK44</f>
        <v>0</v>
      </c>
      <c r="I34">
        <f>+'Tablero-indicadores'!CL44</f>
        <v>0</v>
      </c>
    </row>
    <row r="35" spans="1:9" x14ac:dyDescent="0.25">
      <c r="A35" t="str">
        <f>+'Tablero-indicadores'!I45</f>
        <v>CT - Contratación</v>
      </c>
      <c r="B35" t="str">
        <f>+'Tablero-indicadores'!D45</f>
        <v>4.1. Eficiencia</v>
      </c>
      <c r="C35" t="str">
        <f>+'Tablero-indicadores'!F45</f>
        <v>5 CUMPLIMIENTO</v>
      </c>
      <c r="D35" t="str">
        <f>+'Tablero-indicadores'!C45</f>
        <v>Determinar el estado de la liquidación de los contratos celebrados por la CNSC</v>
      </c>
      <c r="E35">
        <f>+'Tablero-indicadores'!CB45</f>
        <v>0.75</v>
      </c>
      <c r="F35" t="str">
        <f>+'Tablero-indicadores'!B45</f>
        <v>Contratos terminados y/o liquidados por la CNSC</v>
      </c>
      <c r="G35" t="e">
        <f>+'Tablero-indicadores'!CC45</f>
        <v>#DIV/0!</v>
      </c>
      <c r="H35">
        <f>+'Tablero-indicadores'!CK45</f>
        <v>0</v>
      </c>
      <c r="I35">
        <f>+'Tablero-indicadores'!CL45</f>
        <v>0</v>
      </c>
    </row>
    <row r="36" spans="1:9" x14ac:dyDescent="0.25">
      <c r="A36" t="str">
        <f>+'Tablero-indicadores'!I46</f>
        <v>GD - Gestión documental</v>
      </c>
      <c r="B36" t="str">
        <f>+'Tablero-indicadores'!D46</f>
        <v>4.2. Eficacia</v>
      </c>
      <c r="C36" t="str">
        <f>+'Tablero-indicadores'!F46</f>
        <v>5 CUMPLIMIENTO</v>
      </c>
      <c r="D36" t="str">
        <f>+'Tablero-indicadores'!C46</f>
        <v>Medir el acierto en la distribución de las comunicaciones oficiales recibidas</v>
      </c>
      <c r="E36">
        <f>+'Tablero-indicadores'!CB46</f>
        <v>0</v>
      </c>
      <c r="F36" t="str">
        <f>+'Tablero-indicadores'!B46</f>
        <v>Distribución acertada de las comunicaciones oficiales recibidas</v>
      </c>
      <c r="G36" t="e">
        <f>+'Tablero-indicadores'!CC46</f>
        <v>#DIV/0!</v>
      </c>
      <c r="H36">
        <f>+'Tablero-indicadores'!CK46</f>
        <v>0</v>
      </c>
      <c r="I36">
        <f>+'Tablero-indicadores'!CL46</f>
        <v>0</v>
      </c>
    </row>
    <row r="37" spans="1:9" x14ac:dyDescent="0.25">
      <c r="A37" t="str">
        <f>+'Tablero-indicadores'!I47</f>
        <v>GD - Gestión documental</v>
      </c>
      <c r="B37" t="str">
        <f>+'Tablero-indicadores'!D47</f>
        <v>4.2. Eficacia</v>
      </c>
      <c r="C37" t="str">
        <f>+'Tablero-indicadores'!F47</f>
        <v>5 CUMPLIMIENTO</v>
      </c>
      <c r="D37" t="str">
        <f>+'Tablero-indicadores'!C47</f>
        <v>Medir el conocimiento y uso apropiado de la herramienta informática de gestión documental por parte de los funcionarios de la CNSC</v>
      </c>
      <c r="E37">
        <f>+'Tablero-indicadores'!CB47</f>
        <v>1</v>
      </c>
      <c r="F37" t="str">
        <f>+'Tablero-indicadores'!B47</f>
        <v>Manejo del SGDEA Orfeo</v>
      </c>
      <c r="G37" t="e">
        <f>+'Tablero-indicadores'!CC47</f>
        <v>#DIV/0!</v>
      </c>
      <c r="H37">
        <f>+'Tablero-indicadores'!CK47</f>
        <v>0</v>
      </c>
      <c r="I37">
        <f>+'Tablero-indicadores'!CL47</f>
        <v>0</v>
      </c>
    </row>
    <row r="38" spans="1:9" x14ac:dyDescent="0.25">
      <c r="A38" t="str">
        <f>+'Tablero-indicadores'!I48</f>
        <v>GD - Gestión documental</v>
      </c>
      <c r="B38" t="str">
        <f>+'Tablero-indicadores'!D48</f>
        <v>4.1. Eficiencia</v>
      </c>
      <c r="C38" t="str">
        <f>+'Tablero-indicadores'!F48</f>
        <v>5 CUMPLIMIENTO</v>
      </c>
      <c r="D38" t="str">
        <f>+'Tablero-indicadores'!C48</f>
        <v>Cuantificar el porcentaje de entregas oportunas de los envíos que efectúa la CNSC</v>
      </c>
      <c r="E38">
        <f>+'Tablero-indicadores'!CB48</f>
        <v>1</v>
      </c>
      <c r="F38" t="str">
        <f>+'Tablero-indicadores'!B48</f>
        <v>Eficiencia en correo certificado</v>
      </c>
      <c r="G38" t="e">
        <f>+'Tablero-indicadores'!CC48</f>
        <v>#DIV/0!</v>
      </c>
      <c r="H38">
        <f>+'Tablero-indicadores'!CK48</f>
        <v>0</v>
      </c>
      <c r="I38">
        <f>+'Tablero-indicadores'!CL48</f>
        <v>0</v>
      </c>
    </row>
    <row r="39" spans="1:9" x14ac:dyDescent="0.25">
      <c r="A39" t="str">
        <f>+'Tablero-indicadores'!I49</f>
        <v>CB - Gestión contable</v>
      </c>
      <c r="B39" t="str">
        <f>+'Tablero-indicadores'!D49</f>
        <v>4.1. Eficiencia</v>
      </c>
      <c r="C39" t="str">
        <f>+'Tablero-indicadores'!F49</f>
        <v>6 OPORTUNIDAD</v>
      </c>
      <c r="D39" t="str">
        <f>+'Tablero-indicadores'!C49</f>
        <v>Verificar que los Estados financieros de la CNSC, sean elaborados, presentados y publicados en las fechas establecidas</v>
      </c>
      <c r="E39">
        <f>+'Tablero-indicadores'!CB49</f>
        <v>1</v>
      </c>
      <c r="F39" t="str">
        <f>+'Tablero-indicadores'!B49</f>
        <v>Elaboración, presentación y publicación de los Estados Financieros</v>
      </c>
      <c r="G39" t="e">
        <f>+'Tablero-indicadores'!CC49</f>
        <v>#DIV/0!</v>
      </c>
      <c r="H39">
        <f>+'Tablero-indicadores'!CK49</f>
        <v>0</v>
      </c>
      <c r="I39">
        <f>+'Tablero-indicadores'!CL49</f>
        <v>0</v>
      </c>
    </row>
    <row r="40" spans="1:9" x14ac:dyDescent="0.25">
      <c r="A40" t="str">
        <f>+'Tablero-indicadores'!I50</f>
        <v>CB - Gestión contable</v>
      </c>
      <c r="B40" t="str">
        <f>+'Tablero-indicadores'!D50</f>
        <v>4.1. Eficiencia</v>
      </c>
      <c r="C40" t="str">
        <f>+'Tablero-indicadores'!F50</f>
        <v>5 CUMPLIMIENTO</v>
      </c>
      <c r="D40" t="str">
        <f>+'Tablero-indicadores'!C50</f>
        <v>Medir la eficiencia en la gestión de cartera de la Comisión</v>
      </c>
      <c r="E40">
        <f>+'Tablero-indicadores'!CB50</f>
        <v>0.25</v>
      </c>
      <c r="F40" t="str">
        <f>+'Tablero-indicadores'!B50</f>
        <v xml:space="preserve">Gestión de Cartera </v>
      </c>
      <c r="G40" t="e">
        <f>+'Tablero-indicadores'!CC50</f>
        <v>#DIV/0!</v>
      </c>
      <c r="H40">
        <f>+'Tablero-indicadores'!CK50</f>
        <v>0</v>
      </c>
      <c r="I40">
        <f>+'Tablero-indicadores'!CL50</f>
        <v>0</v>
      </c>
    </row>
    <row r="41" spans="1:9" x14ac:dyDescent="0.25">
      <c r="A41" t="str">
        <f>+'Tablero-indicadores'!I51</f>
        <v>GF - Gestión financiera</v>
      </c>
      <c r="B41" t="str">
        <f>+'Tablero-indicadores'!D51</f>
        <v>4.1. Eficiencia</v>
      </c>
      <c r="C41" t="str">
        <f>+'Tablero-indicadores'!F51</f>
        <v>5 CUMPLIMIENTO</v>
      </c>
      <c r="D41" t="str">
        <f>+'Tablero-indicadores'!C51</f>
        <v>Medir la eficiencia en la ejecución presupuestal de los gastos de funcionamiento de la CNSC</v>
      </c>
      <c r="E41">
        <f>+'Tablero-indicadores'!CB51</f>
        <v>0.7</v>
      </c>
      <c r="F41" t="str">
        <f>+'Tablero-indicadores'!B51</f>
        <v xml:space="preserve">Ejecución Presupuestal de Gastos de Funcionamiento </v>
      </c>
      <c r="G41" t="e">
        <f>+'Tablero-indicadores'!CC51</f>
        <v>#DIV/0!</v>
      </c>
      <c r="H41">
        <f>+'Tablero-indicadores'!CK51</f>
        <v>0</v>
      </c>
      <c r="I41">
        <f>+'Tablero-indicadores'!CL51</f>
        <v>0</v>
      </c>
    </row>
    <row r="42" spans="1:9" x14ac:dyDescent="0.25">
      <c r="A42" t="str">
        <f>+'Tablero-indicadores'!I52</f>
        <v>GF - Gestión financiera</v>
      </c>
      <c r="B42" t="str">
        <f>+'Tablero-indicadores'!D52</f>
        <v>4.1. Eficiencia</v>
      </c>
      <c r="C42" t="str">
        <f>+'Tablero-indicadores'!F52</f>
        <v>5 CUMPLIMIENTO</v>
      </c>
      <c r="D42" t="str">
        <f>+'Tablero-indicadores'!C52</f>
        <v>Medir la eficiencia en la ejecución presupuestal de los gastos de inversión de la CNSC</v>
      </c>
      <c r="E42">
        <f>+'Tablero-indicadores'!CB52</f>
        <v>0.7</v>
      </c>
      <c r="F42" t="str">
        <f>+'Tablero-indicadores'!B52</f>
        <v>Ejecución Presupuestal de Gastos de Inversión</v>
      </c>
      <c r="G42" t="e">
        <f>+'Tablero-indicadores'!CC52</f>
        <v>#DIV/0!</v>
      </c>
      <c r="H42">
        <f>+'Tablero-indicadores'!CK52</f>
        <v>0</v>
      </c>
      <c r="I42">
        <f>+'Tablero-indicadores'!CL52</f>
        <v>0</v>
      </c>
    </row>
    <row r="43" spans="1:9" x14ac:dyDescent="0.25">
      <c r="A43" t="str">
        <f>+'Tablero-indicadores'!I53</f>
        <v>GF - Gestión financiera</v>
      </c>
      <c r="B43" t="str">
        <f>+'Tablero-indicadores'!D53</f>
        <v>4.1. Eficiencia</v>
      </c>
      <c r="C43" t="str">
        <f>+'Tablero-indicadores'!F53</f>
        <v>5 CUMPLIMIENTO</v>
      </c>
      <c r="D43" t="str">
        <f>+'Tablero-indicadores'!C53</f>
        <v xml:space="preserve">Medir la eficacia en el recaudo de los ingresos presupuestados de la Comisión </v>
      </c>
      <c r="E43">
        <f>+'Tablero-indicadores'!CB53</f>
        <v>0.23749999999999999</v>
      </c>
      <c r="F43" t="str">
        <f>+'Tablero-indicadores'!B53</f>
        <v>Gestión de Recaudo de Entidades</v>
      </c>
      <c r="G43" t="e">
        <f>+'Tablero-indicadores'!CC53</f>
        <v>#DIV/0!</v>
      </c>
      <c r="H43">
        <f>+'Tablero-indicadores'!CK53</f>
        <v>0</v>
      </c>
      <c r="I43">
        <f>+'Tablero-indicadores'!CL53</f>
        <v>0</v>
      </c>
    </row>
    <row r="44" spans="1:9" x14ac:dyDescent="0.25">
      <c r="A44" t="str">
        <f>+'Tablero-indicadores'!I54</f>
        <v>RT - Gestión de recursos tecnológicos</v>
      </c>
      <c r="B44" t="str">
        <f>+'Tablero-indicadores'!D54</f>
        <v>4.2. Eficacia</v>
      </c>
      <c r="C44" t="str">
        <f>+'Tablero-indicadores'!F54</f>
        <v>5 CUMPLIMIENTO</v>
      </c>
      <c r="D44" t="str">
        <f>+'Tablero-indicadores'!C54</f>
        <v>Establecer el numero de procesos de contratacion de  renovacion tecnologica adelantados  durante la vigencia</v>
      </c>
      <c r="E44">
        <f>+'Tablero-indicadores'!CB54</f>
        <v>0.5</v>
      </c>
      <c r="F44" t="str">
        <f>+'Tablero-indicadores'!B54</f>
        <v>Porcentaje de renovación de equipos</v>
      </c>
      <c r="G44" t="e">
        <f>+'Tablero-indicadores'!CC54</f>
        <v>#DIV/0!</v>
      </c>
      <c r="H44">
        <f>+'Tablero-indicadores'!CK54</f>
        <v>0</v>
      </c>
      <c r="I44">
        <f>+'Tablero-indicadores'!CL54</f>
        <v>0</v>
      </c>
    </row>
    <row r="45" spans="1:9" x14ac:dyDescent="0.25">
      <c r="A45" t="str">
        <f>+'Tablero-indicadores'!I55</f>
        <v>RT - Gestión de recursos tecnológicos</v>
      </c>
      <c r="B45" t="str">
        <f>+'Tablero-indicadores'!D55</f>
        <v>4.1. Eficiencia</v>
      </c>
      <c r="C45" t="str">
        <f>+'Tablero-indicadores'!F55</f>
        <v>5 CUMPLIMIENTO</v>
      </c>
      <c r="D45" t="str">
        <f>+'Tablero-indicadores'!C55</f>
        <v>Establece el nivel de satisfacción de los usuarios internos</v>
      </c>
      <c r="E45">
        <f>+'Tablero-indicadores'!CB55</f>
        <v>4</v>
      </c>
      <c r="F45" t="str">
        <f>+'Tablero-indicadores'!B55</f>
        <v>Nivel de satisfacción del usuario final</v>
      </c>
      <c r="G45" t="e">
        <f>+'Tablero-indicadores'!CC55</f>
        <v>#DIV/0!</v>
      </c>
      <c r="H45">
        <f>+'Tablero-indicadores'!CK55</f>
        <v>0</v>
      </c>
      <c r="I45">
        <f>+'Tablero-indicadores'!CL55</f>
        <v>0</v>
      </c>
    </row>
    <row r="46" spans="1:9" x14ac:dyDescent="0.25">
      <c r="A46" t="str">
        <f>+'Tablero-indicadores'!I56</f>
        <v>TI - Gestión de tecnologías de la información</v>
      </c>
      <c r="B46" t="str">
        <f>+'Tablero-indicadores'!D56</f>
        <v>4.2. Eficacia</v>
      </c>
      <c r="C46" t="str">
        <f>+'Tablero-indicadores'!F56</f>
        <v>5 CUMPLIMIENTO</v>
      </c>
      <c r="D46" t="str">
        <f>+'Tablero-indicadores'!C56</f>
        <v>Desarrollar los Componentes de la Estrategia de Gobierno en Línea programados para la vigencia</v>
      </c>
      <c r="E46">
        <f>+'Tablero-indicadores'!CB56</f>
        <v>0.2</v>
      </c>
      <c r="F46" t="str">
        <f>+'Tablero-indicadores'!B56</f>
        <v>Estrategia GEL en operación</v>
      </c>
      <c r="G46" t="e">
        <f>+'Tablero-indicadores'!CC56</f>
        <v>#DIV/0!</v>
      </c>
      <c r="H46">
        <f>+'Tablero-indicadores'!CK56</f>
        <v>0</v>
      </c>
      <c r="I46">
        <f>+'Tablero-indicadores'!CL56</f>
        <v>0</v>
      </c>
    </row>
    <row r="47" spans="1:9" x14ac:dyDescent="0.25">
      <c r="A47" t="str">
        <f>+'Tablero-indicadores'!I57</f>
        <v>TI - Gestión de tecnologías de la información</v>
      </c>
      <c r="B47" t="str">
        <f>+'Tablero-indicadores'!D57</f>
        <v>4.1. Eficiencia</v>
      </c>
      <c r="C47" t="str">
        <f>+'Tablero-indicadores'!F57</f>
        <v>5 CUMPLIMIENTO</v>
      </c>
      <c r="D47" t="str">
        <f>+'Tablero-indicadores'!C57</f>
        <v>Implementar los Sistemas de Información tácticos y estratégicos  que mejoren la productividad, el cumplimiento de los objetivos estratégicos de la Entidad y el nivel de satisfacción del ciudadano</v>
      </c>
      <c r="E47">
        <f>+'Tablero-indicadores'!CB57</f>
        <v>1</v>
      </c>
      <c r="F47" t="str">
        <f>+'Tablero-indicadores'!B57</f>
        <v>Desarrollo de nuevos módulos</v>
      </c>
      <c r="G47" t="e">
        <f>+'Tablero-indicadores'!CC57</f>
        <v>#DIV/0!</v>
      </c>
      <c r="H47">
        <f>+'Tablero-indicadores'!CK57</f>
        <v>0</v>
      </c>
      <c r="I47">
        <f>+'Tablero-indicadores'!CL57</f>
        <v>0</v>
      </c>
    </row>
    <row r="48" spans="1:9" x14ac:dyDescent="0.25">
      <c r="A48" t="str">
        <f>+'Tablero-indicadores'!I58</f>
        <v>RL - Representación judicial y extrajudicial</v>
      </c>
      <c r="B48" t="str">
        <f>+'Tablero-indicadores'!D58</f>
        <v>4.1. Eficiencia</v>
      </c>
      <c r="C48" t="str">
        <f>+'Tablero-indicadores'!F58</f>
        <v>5 CUMPLIMIENTO</v>
      </c>
      <c r="D48" t="str">
        <f>+'Tablero-indicadores'!C58</f>
        <v>Atender las solicitudes de conciliación con citación que lleguen a la CNSC</v>
      </c>
      <c r="E48">
        <f>+'Tablero-indicadores'!CB58</f>
        <v>1</v>
      </c>
      <c r="F48" t="str">
        <f>+'Tablero-indicadores'!B58</f>
        <v>Solicitudes de conciliación atendidas</v>
      </c>
      <c r="G48" t="e">
        <f>+'Tablero-indicadores'!CC58</f>
        <v>#DIV/0!</v>
      </c>
      <c r="H48">
        <f>+'Tablero-indicadores'!CK58</f>
        <v>0</v>
      </c>
      <c r="I48">
        <f>+'Tablero-indicadores'!CL58</f>
        <v>0</v>
      </c>
    </row>
    <row r="49" spans="1:9" x14ac:dyDescent="0.25">
      <c r="A49" t="str">
        <f>+'Tablero-indicadores'!I59</f>
        <v>RL - Representación judicial y extrajudicial</v>
      </c>
      <c r="B49" t="str">
        <f>+'Tablero-indicadores'!D59</f>
        <v>4.1. Eficiencia</v>
      </c>
      <c r="C49" t="str">
        <f>+'Tablero-indicadores'!F59</f>
        <v>5 CUMPLIMIENTO</v>
      </c>
      <c r="D49" t="str">
        <f>+'Tablero-indicadores'!C59</f>
        <v>Medir la gestión de la defensa judicial de la CNSC en cuanto a las pretensiones de los procesos y la respuesta a las solicitudes de conciliación</v>
      </c>
      <c r="E49">
        <f>+'Tablero-indicadores'!CB59</f>
        <v>1</v>
      </c>
      <c r="F49" t="str">
        <f>+'Tablero-indicadores'!B59</f>
        <v>Ahorro en las  conciliaciones</v>
      </c>
      <c r="G49" t="e">
        <f>+'Tablero-indicadores'!CC59</f>
        <v>#DIV/0!</v>
      </c>
      <c r="H49">
        <f>+'Tablero-indicadores'!CK59</f>
        <v>0</v>
      </c>
      <c r="I49">
        <f>+'Tablero-indicadores'!CL59</f>
        <v>0</v>
      </c>
    </row>
    <row r="50" spans="1:9" x14ac:dyDescent="0.25">
      <c r="A50" t="str">
        <f>+'Tablero-indicadores'!I60</f>
        <v>ES - Evaluación y seguimiento a la gestión</v>
      </c>
      <c r="B50" t="str">
        <f>+'Tablero-indicadores'!D60</f>
        <v>4.1. Eficiencia</v>
      </c>
      <c r="C50" t="str">
        <f>+'Tablero-indicadores'!F60</f>
        <v>5 CUMPLIMIENTO</v>
      </c>
      <c r="D50" t="str">
        <f>+'Tablero-indicadores'!C60</f>
        <v>Determinar el cumplimiento de las actividades del Plan de Mejoramiento Institucional de la CNSC</v>
      </c>
      <c r="E50">
        <f>+'Tablero-indicadores'!CB60</f>
        <v>0.95</v>
      </c>
      <c r="F50" t="str">
        <f>+'Tablero-indicadores'!B60</f>
        <v>Cumplimiento del Plan de Mejoramiento Institucional</v>
      </c>
      <c r="G50" t="e">
        <f>+'Tablero-indicadores'!CC60</f>
        <v>#DIV/0!</v>
      </c>
      <c r="H50">
        <f>+'Tablero-indicadores'!CK60</f>
        <v>0</v>
      </c>
      <c r="I50">
        <f>+'Tablero-indicadores'!CL60</f>
        <v>0</v>
      </c>
    </row>
    <row r="51" spans="1:9" x14ac:dyDescent="0.25">
      <c r="A51" t="str">
        <f>+'Tablero-indicadores'!I61</f>
        <v>ES - Evaluación y seguimiento a la gestión</v>
      </c>
      <c r="B51" t="str">
        <f>+'Tablero-indicadores'!D61</f>
        <v>4.2. Eficacia</v>
      </c>
      <c r="C51" t="str">
        <f>+'Tablero-indicadores'!F61</f>
        <v>5 CUMPLIMIENTO</v>
      </c>
      <c r="D51" t="str">
        <f>+'Tablero-indicadores'!C61</f>
        <v>Determinar el cumplimiento de la ejecución del Programa Anual de Auditorías</v>
      </c>
      <c r="E51">
        <f>+'Tablero-indicadores'!CB61</f>
        <v>0.9</v>
      </c>
      <c r="F51" t="str">
        <f>+'Tablero-indicadores'!B61</f>
        <v>Ejecución del  Programa Anual de Auditorías</v>
      </c>
      <c r="G51" t="e">
        <f>+'Tablero-indicadores'!CC61</f>
        <v>#DIV/0!</v>
      </c>
      <c r="H51">
        <f>+'Tablero-indicadores'!CK61</f>
        <v>0</v>
      </c>
      <c r="I51">
        <f>+'Tablero-indicadores'!CL61</f>
        <v>0</v>
      </c>
    </row>
    <row r="52" spans="1:9" x14ac:dyDescent="0.25">
      <c r="A52" t="str">
        <f>+'Tablero-indicadores'!I62</f>
        <v>ES - Evaluación y seguimiento a la gestión</v>
      </c>
      <c r="B52" t="str">
        <f>+'Tablero-indicadores'!D62</f>
        <v>4.2. Eficacia</v>
      </c>
      <c r="C52" t="str">
        <f>+'Tablero-indicadores'!F62</f>
        <v>5 CUMPLIMIENTO</v>
      </c>
      <c r="D52" t="str">
        <f>+'Tablero-indicadores'!C62</f>
        <v>Determinar el cumplimiento de la ejecución del Seguimiento de Actividades</v>
      </c>
      <c r="E52">
        <f>+'Tablero-indicadores'!CB62</f>
        <v>0.9</v>
      </c>
      <c r="F52" t="str">
        <f>+'Tablero-indicadores'!B62</f>
        <v>Seguimiento de Actividades</v>
      </c>
      <c r="G52" t="e">
        <f>+'Tablero-indicadores'!CC62</f>
        <v>#DIV/0!</v>
      </c>
      <c r="H52">
        <f>+'Tablero-indicadores'!CK62</f>
        <v>0</v>
      </c>
      <c r="I52">
        <f>+'Tablero-indicadores'!CL62</f>
        <v>0</v>
      </c>
    </row>
    <row r="53" spans="1:9" x14ac:dyDescent="0.25">
      <c r="A53" t="str">
        <f>+'Tablero-indicadores'!I63</f>
        <v>ES - Evaluación y seguimiento a la gestión</v>
      </c>
      <c r="B53" t="str">
        <f>+'Tablero-indicadores'!D63</f>
        <v>4.1. Eficiencia</v>
      </c>
      <c r="C53" t="str">
        <f>+'Tablero-indicadores'!F63</f>
        <v>5 CUMPLIMIENTO</v>
      </c>
      <c r="D53" t="str">
        <f>+'Tablero-indicadores'!C63</f>
        <v>Identificar el grado de cumplimiento en la entrega de Informes de Ley a los Entes de Control</v>
      </c>
      <c r="E53">
        <f>+'Tablero-indicadores'!CB63</f>
        <v>1</v>
      </c>
      <c r="F53" t="str">
        <f>+'Tablero-indicadores'!B63</f>
        <v>Cumplimiento en la presentación de Informes de Ley</v>
      </c>
      <c r="G53" t="e">
        <f>+'Tablero-indicadores'!CC63</f>
        <v>#DIV/0!</v>
      </c>
      <c r="H53">
        <f>+'Tablero-indicadores'!CK63</f>
        <v>0</v>
      </c>
      <c r="I53">
        <f>+'Tablero-indicadores'!CL63</f>
        <v>0</v>
      </c>
    </row>
    <row r="54" spans="1:9" x14ac:dyDescent="0.25">
      <c r="A54">
        <f>+'Tablero-indicadores'!I64</f>
        <v>0</v>
      </c>
      <c r="B54">
        <f>+'Tablero-indicadores'!D64</f>
        <v>0</v>
      </c>
      <c r="C54">
        <f>+'Tablero-indicadores'!F64</f>
        <v>0</v>
      </c>
      <c r="D54">
        <f>+'Tablero-indicadores'!C64</f>
        <v>0</v>
      </c>
      <c r="E54">
        <f>+'Tablero-indicadores'!CB64</f>
        <v>0</v>
      </c>
      <c r="F54">
        <f>+'Tablero-indicadores'!B64</f>
        <v>0</v>
      </c>
      <c r="G54">
        <f>+'Tablero-indicadores'!CC64</f>
        <v>0</v>
      </c>
      <c r="H54">
        <f>+'Tablero-indicadores'!CK64</f>
        <v>0</v>
      </c>
      <c r="I54">
        <f>+'Tablero-indicadores'!CL64</f>
        <v>0</v>
      </c>
    </row>
    <row r="55" spans="1:9" x14ac:dyDescent="0.25">
      <c r="A55">
        <f>+'Tablero-indicadores'!I65</f>
        <v>0</v>
      </c>
      <c r="B55">
        <f>+'Tablero-indicadores'!D65</f>
        <v>0</v>
      </c>
      <c r="C55">
        <f>+'Tablero-indicadores'!F65</f>
        <v>0</v>
      </c>
      <c r="D55">
        <f>+'Tablero-indicadores'!C65</f>
        <v>0</v>
      </c>
      <c r="E55">
        <f>+'Tablero-indicadores'!CB65</f>
        <v>0</v>
      </c>
      <c r="F55">
        <f>+'Tablero-indicadores'!B65</f>
        <v>0</v>
      </c>
      <c r="G55">
        <f>+'Tablero-indicadores'!CC65</f>
        <v>0</v>
      </c>
      <c r="H55" t="str">
        <f>+'Tablero-indicadores'!CK65</f>
        <v>Nombre:</v>
      </c>
      <c r="I55" t="str">
        <f>+'Tablero-indicadores'!CL65</f>
        <v>Tablero de Control de Indicadores</v>
      </c>
    </row>
    <row r="56" spans="1:9" x14ac:dyDescent="0.25">
      <c r="A56">
        <f>+'Tablero-indicadores'!I66</f>
        <v>0</v>
      </c>
      <c r="B56">
        <f>+'Tablero-indicadores'!D66</f>
        <v>0</v>
      </c>
      <c r="C56">
        <f>+'Tablero-indicadores'!F66</f>
        <v>0</v>
      </c>
      <c r="D56">
        <f>+'Tablero-indicadores'!C66</f>
        <v>0</v>
      </c>
      <c r="E56">
        <f>+'Tablero-indicadores'!CB66</f>
        <v>0</v>
      </c>
      <c r="F56">
        <f>+'Tablero-indicadores'!B66</f>
        <v>0</v>
      </c>
      <c r="G56">
        <f>+'Tablero-indicadores'!CC66</f>
        <v>0</v>
      </c>
      <c r="H56" t="str">
        <f>+'Tablero-indicadores'!CK66</f>
        <v>Versión:</v>
      </c>
      <c r="I56" t="str">
        <f>+'Tablero-indicadores'!CL66</f>
        <v>1.0</v>
      </c>
    </row>
    <row r="57" spans="1:9" x14ac:dyDescent="0.25">
      <c r="A57">
        <f>+'Tablero-indicadores'!I67</f>
        <v>0</v>
      </c>
      <c r="B57">
        <f>+'Tablero-indicadores'!D67</f>
        <v>0</v>
      </c>
      <c r="C57">
        <f>+'Tablero-indicadores'!F67</f>
        <v>0</v>
      </c>
      <c r="D57">
        <f>+'Tablero-indicadores'!C67</f>
        <v>0</v>
      </c>
      <c r="E57">
        <f>+'Tablero-indicadores'!CB67</f>
        <v>0</v>
      </c>
      <c r="F57">
        <f>+'Tablero-indicadores'!B67</f>
        <v>0</v>
      </c>
      <c r="G57">
        <f>+'Tablero-indicadores'!CC67</f>
        <v>0</v>
      </c>
      <c r="H57" t="str">
        <f>+'Tablero-indicadores'!CK67</f>
        <v>Código:</v>
      </c>
      <c r="I57" t="str">
        <f>+'Tablero-indicadores'!CL67</f>
        <v>F-SG-018</v>
      </c>
    </row>
    <row r="58" spans="1:9" x14ac:dyDescent="0.25">
      <c r="A58">
        <f>+'Tablero-indicadores'!I68</f>
        <v>0</v>
      </c>
      <c r="B58">
        <f>+'Tablero-indicadores'!D68</f>
        <v>0</v>
      </c>
      <c r="C58">
        <f>+'Tablero-indicadores'!F68</f>
        <v>0</v>
      </c>
      <c r="D58">
        <f>+'Tablero-indicadores'!C68</f>
        <v>0</v>
      </c>
      <c r="E58">
        <f>+'Tablero-indicadores'!CB68</f>
        <v>0</v>
      </c>
      <c r="F58">
        <f>+'Tablero-indicadores'!B68</f>
        <v>0</v>
      </c>
      <c r="G58">
        <f>+'Tablero-indicadores'!CC68</f>
        <v>0</v>
      </c>
      <c r="H58" t="str">
        <f>+'Tablero-indicadores'!CK68</f>
        <v>Fecha:</v>
      </c>
      <c r="I58">
        <f>+'Tablero-indicadores'!CL68</f>
        <v>43691</v>
      </c>
    </row>
    <row r="59" spans="1:9" x14ac:dyDescent="0.25">
      <c r="A59">
        <f>+'Tablero-indicadores'!I69</f>
        <v>0</v>
      </c>
      <c r="B59">
        <f>+'Tablero-indicadores'!D69</f>
        <v>0</v>
      </c>
      <c r="C59">
        <f>+'Tablero-indicadores'!F69</f>
        <v>0</v>
      </c>
      <c r="D59">
        <f>+'Tablero-indicadores'!C69</f>
        <v>0</v>
      </c>
      <c r="E59">
        <f>+'Tablero-indicadores'!CB69</f>
        <v>0</v>
      </c>
      <c r="F59">
        <f>+'Tablero-indicadores'!B69</f>
        <v>0</v>
      </c>
      <c r="G59">
        <f>+'Tablero-indicadores'!CC69</f>
        <v>0</v>
      </c>
      <c r="H59" t="str">
        <f>+'Tablero-indicadores'!CK69</f>
        <v>Tipo de documento:</v>
      </c>
      <c r="I59" t="str">
        <f>+'Tablero-indicadores'!CL69</f>
        <v>Formato</v>
      </c>
    </row>
    <row r="60" spans="1:9" x14ac:dyDescent="0.25">
      <c r="A60">
        <f>+'Tablero-indicadores'!I70</f>
        <v>0</v>
      </c>
      <c r="B60">
        <f>+'Tablero-indicadores'!D70</f>
        <v>0</v>
      </c>
      <c r="C60">
        <f>+'Tablero-indicadores'!F70</f>
        <v>0</v>
      </c>
      <c r="D60">
        <f>+'Tablero-indicadores'!C70</f>
        <v>0</v>
      </c>
      <c r="E60">
        <f>+'Tablero-indicadores'!CB70</f>
        <v>0</v>
      </c>
      <c r="F60">
        <f>+'Tablero-indicadores'!B70</f>
        <v>0</v>
      </c>
      <c r="G60">
        <f>+'Tablero-indicadores'!CC70</f>
        <v>0</v>
      </c>
      <c r="H60" t="str">
        <f>+'Tablero-indicadores'!CK70</f>
        <v>Página:</v>
      </c>
      <c r="I60">
        <f>+'Tablero-indicadores'!CL70</f>
        <v>1</v>
      </c>
    </row>
    <row r="61" spans="1:9" x14ac:dyDescent="0.25">
      <c r="A61">
        <f>+'Tablero-indicadores'!I71</f>
        <v>0</v>
      </c>
      <c r="B61">
        <f>+'Tablero-indicadores'!D71</f>
        <v>0</v>
      </c>
      <c r="C61">
        <f>+'Tablero-indicadores'!F71</f>
        <v>0</v>
      </c>
      <c r="D61">
        <f>+'Tablero-indicadores'!C71</f>
        <v>0</v>
      </c>
      <c r="E61">
        <f>+'Tablero-indicadores'!CB71</f>
        <v>0</v>
      </c>
      <c r="F61">
        <f>+'Tablero-indicadores'!B71</f>
        <v>0</v>
      </c>
      <c r="G61">
        <f>+'Tablero-indicadores'!CC71</f>
        <v>0</v>
      </c>
      <c r="H61">
        <f>+'Tablero-indicadores'!CK71</f>
        <v>0</v>
      </c>
      <c r="I61">
        <f>+'Tablero-indicadores'!CL71</f>
        <v>0</v>
      </c>
    </row>
    <row r="62" spans="1:9" x14ac:dyDescent="0.25">
      <c r="A62">
        <f>+'Tablero-indicadores'!I72</f>
        <v>0</v>
      </c>
      <c r="B62">
        <f>+'Tablero-indicadores'!D72</f>
        <v>0</v>
      </c>
      <c r="C62">
        <f>+'Tablero-indicadores'!F72</f>
        <v>0</v>
      </c>
      <c r="D62">
        <f>+'Tablero-indicadores'!C72</f>
        <v>0</v>
      </c>
      <c r="E62">
        <f>+'Tablero-indicadores'!CB72</f>
        <v>0</v>
      </c>
      <c r="F62">
        <f>+'Tablero-indicadores'!B72</f>
        <v>0</v>
      </c>
      <c r="G62">
        <f>+'Tablero-indicadores'!CC72</f>
        <v>0</v>
      </c>
      <c r="H62">
        <f>+'Tablero-indicadores'!CK72</f>
        <v>0</v>
      </c>
      <c r="I62">
        <f>+'Tablero-indicadores'!CL72</f>
        <v>0</v>
      </c>
    </row>
    <row r="63" spans="1:9" x14ac:dyDescent="0.25">
      <c r="A63">
        <f>+'Tablero-indicadores'!I73</f>
        <v>0</v>
      </c>
      <c r="B63">
        <f>+'Tablero-indicadores'!D73</f>
        <v>0</v>
      </c>
      <c r="C63">
        <f>+'Tablero-indicadores'!F73</f>
        <v>0</v>
      </c>
      <c r="D63">
        <f>+'Tablero-indicadores'!C73</f>
        <v>0</v>
      </c>
      <c r="E63">
        <f>+'Tablero-indicadores'!CB73</f>
        <v>0</v>
      </c>
      <c r="F63">
        <f>+'Tablero-indicadores'!B73</f>
        <v>0</v>
      </c>
      <c r="G63">
        <f>+'Tablero-indicadores'!CC73</f>
        <v>0</v>
      </c>
      <c r="H63">
        <f>+'Tablero-indicadores'!CK73</f>
        <v>0</v>
      </c>
      <c r="I63">
        <f>+'Tablero-indicadores'!CL73</f>
        <v>0</v>
      </c>
    </row>
    <row r="64" spans="1:9" x14ac:dyDescent="0.25">
      <c r="A64">
        <f>+'Tablero-indicadores'!I74</f>
        <v>0</v>
      </c>
      <c r="B64">
        <f>+'Tablero-indicadores'!D74</f>
        <v>0</v>
      </c>
      <c r="C64">
        <f>+'Tablero-indicadores'!F74</f>
        <v>0</v>
      </c>
      <c r="D64">
        <f>+'Tablero-indicadores'!C74</f>
        <v>0</v>
      </c>
      <c r="E64">
        <f>+'Tablero-indicadores'!CB74</f>
        <v>0</v>
      </c>
      <c r="F64">
        <f>+'Tablero-indicadores'!B74</f>
        <v>0</v>
      </c>
      <c r="G64">
        <f>+'Tablero-indicadores'!CC74</f>
        <v>0</v>
      </c>
      <c r="H64">
        <f>+'Tablero-indicadores'!CK74</f>
        <v>0</v>
      </c>
      <c r="I64">
        <f>+'Tablero-indicadores'!CL74</f>
        <v>0</v>
      </c>
    </row>
    <row r="65" spans="1:9" x14ac:dyDescent="0.25">
      <c r="A65">
        <f>+'Tablero-indicadores'!I75</f>
        <v>0</v>
      </c>
      <c r="B65">
        <f>+'Tablero-indicadores'!D75</f>
        <v>0</v>
      </c>
      <c r="C65">
        <f>+'Tablero-indicadores'!F75</f>
        <v>0</v>
      </c>
      <c r="D65">
        <f>+'Tablero-indicadores'!C75</f>
        <v>0</v>
      </c>
      <c r="E65">
        <f>+'Tablero-indicadores'!CB75</f>
        <v>0</v>
      </c>
      <c r="F65">
        <f>+'Tablero-indicadores'!B75</f>
        <v>0</v>
      </c>
      <c r="G65">
        <f>+'Tablero-indicadores'!CC75</f>
        <v>0</v>
      </c>
      <c r="H65">
        <f>+'Tablero-indicadores'!CK75</f>
        <v>0</v>
      </c>
      <c r="I65">
        <f>+'Tablero-indicadores'!CL75</f>
        <v>0</v>
      </c>
    </row>
    <row r="66" spans="1:9" x14ac:dyDescent="0.25">
      <c r="A66">
        <f>+'Tablero-indicadores'!I76</f>
        <v>0</v>
      </c>
      <c r="B66">
        <f>+'Tablero-indicadores'!D76</f>
        <v>0</v>
      </c>
      <c r="C66">
        <f>+'Tablero-indicadores'!F76</f>
        <v>0</v>
      </c>
      <c r="D66">
        <f>+'Tablero-indicadores'!C76</f>
        <v>0</v>
      </c>
      <c r="E66">
        <f>+'Tablero-indicadores'!CB76</f>
        <v>0</v>
      </c>
      <c r="F66">
        <f>+'Tablero-indicadores'!B76</f>
        <v>0</v>
      </c>
      <c r="G66">
        <f>+'Tablero-indicadores'!CC76</f>
        <v>0</v>
      </c>
      <c r="H66">
        <f>+'Tablero-indicadores'!CK76</f>
        <v>0</v>
      </c>
      <c r="I66">
        <f>+'Tablero-indicadores'!CL76</f>
        <v>0</v>
      </c>
    </row>
    <row r="67" spans="1:9" x14ac:dyDescent="0.25">
      <c r="A67">
        <f>+'Tablero-indicadores'!I77</f>
        <v>0</v>
      </c>
      <c r="B67">
        <f>+'Tablero-indicadores'!D77</f>
        <v>0</v>
      </c>
      <c r="C67">
        <f>+'Tablero-indicadores'!F77</f>
        <v>0</v>
      </c>
      <c r="D67">
        <f>+'Tablero-indicadores'!C77</f>
        <v>0</v>
      </c>
      <c r="E67">
        <f>+'Tablero-indicadores'!CB77</f>
        <v>0</v>
      </c>
      <c r="F67">
        <f>+'Tablero-indicadores'!B77</f>
        <v>0</v>
      </c>
      <c r="G67">
        <f>+'Tablero-indicadores'!CC77</f>
        <v>0</v>
      </c>
      <c r="H67">
        <f>+'Tablero-indicadores'!CK77</f>
        <v>0</v>
      </c>
      <c r="I67">
        <f>+'Tablero-indicadores'!CL77</f>
        <v>0</v>
      </c>
    </row>
    <row r="68" spans="1:9" x14ac:dyDescent="0.25">
      <c r="A68">
        <f>+'Tablero-indicadores'!I78</f>
        <v>0</v>
      </c>
      <c r="B68">
        <f>+'Tablero-indicadores'!D78</f>
        <v>0</v>
      </c>
      <c r="C68">
        <f>+'Tablero-indicadores'!F78</f>
        <v>0</v>
      </c>
      <c r="D68">
        <f>+'Tablero-indicadores'!C78</f>
        <v>0</v>
      </c>
      <c r="E68">
        <f>+'Tablero-indicadores'!CB78</f>
        <v>0</v>
      </c>
      <c r="F68">
        <f>+'Tablero-indicadores'!B78</f>
        <v>0</v>
      </c>
      <c r="G68">
        <f>+'Tablero-indicadores'!CC78</f>
        <v>0</v>
      </c>
      <c r="H68">
        <f>+'Tablero-indicadores'!CK78</f>
        <v>0</v>
      </c>
      <c r="I68">
        <f>+'Tablero-indicadores'!CL78</f>
        <v>0</v>
      </c>
    </row>
    <row r="69" spans="1:9" x14ac:dyDescent="0.25">
      <c r="A69">
        <f>+'Tablero-indicadores'!I79</f>
        <v>0</v>
      </c>
      <c r="B69">
        <f>+'Tablero-indicadores'!D79</f>
        <v>0</v>
      </c>
      <c r="C69">
        <f>+'Tablero-indicadores'!F79</f>
        <v>0</v>
      </c>
      <c r="D69">
        <f>+'Tablero-indicadores'!C79</f>
        <v>0</v>
      </c>
      <c r="E69">
        <f>+'Tablero-indicadores'!CB79</f>
        <v>0</v>
      </c>
      <c r="F69">
        <f>+'Tablero-indicadores'!B79</f>
        <v>0</v>
      </c>
      <c r="G69">
        <f>+'Tablero-indicadores'!CC79</f>
        <v>0</v>
      </c>
      <c r="H69">
        <f>+'Tablero-indicadores'!CK79</f>
        <v>0</v>
      </c>
      <c r="I69">
        <f>+'Tablero-indicadores'!CL79</f>
        <v>0</v>
      </c>
    </row>
    <row r="70" spans="1:9" x14ac:dyDescent="0.25">
      <c r="A70">
        <f>+'Tablero-indicadores'!I80</f>
        <v>0</v>
      </c>
      <c r="B70">
        <f>+'Tablero-indicadores'!D80</f>
        <v>0</v>
      </c>
      <c r="C70">
        <f>+'Tablero-indicadores'!F80</f>
        <v>0</v>
      </c>
      <c r="D70">
        <f>+'Tablero-indicadores'!C80</f>
        <v>0</v>
      </c>
      <c r="E70">
        <f>+'Tablero-indicadores'!CB80</f>
        <v>0</v>
      </c>
      <c r="F70">
        <f>+'Tablero-indicadores'!B80</f>
        <v>0</v>
      </c>
      <c r="G70">
        <f>+'Tablero-indicadores'!CC80</f>
        <v>0</v>
      </c>
      <c r="H70">
        <f>+'Tablero-indicadores'!CK80</f>
        <v>0</v>
      </c>
      <c r="I70">
        <f>+'Tablero-indicadores'!CL80</f>
        <v>0</v>
      </c>
    </row>
    <row r="71" spans="1:9" x14ac:dyDescent="0.25">
      <c r="A71">
        <f>+'Tablero-indicadores'!I81</f>
        <v>0</v>
      </c>
      <c r="B71">
        <f>+'Tablero-indicadores'!D81</f>
        <v>0</v>
      </c>
      <c r="C71">
        <f>+'Tablero-indicadores'!F81</f>
        <v>0</v>
      </c>
      <c r="D71">
        <f>+'Tablero-indicadores'!C81</f>
        <v>0</v>
      </c>
      <c r="E71">
        <f>+'Tablero-indicadores'!CB81</f>
        <v>0</v>
      </c>
      <c r="F71">
        <f>+'Tablero-indicadores'!B81</f>
        <v>0</v>
      </c>
      <c r="G71">
        <f>+'Tablero-indicadores'!CC81</f>
        <v>0</v>
      </c>
      <c r="H71">
        <f>+'Tablero-indicadores'!CK81</f>
        <v>0</v>
      </c>
      <c r="I71">
        <f>+'Tablero-indicadores'!CL81</f>
        <v>0</v>
      </c>
    </row>
    <row r="72" spans="1:9" x14ac:dyDescent="0.25">
      <c r="A72">
        <f>+'Tablero-indicadores'!I82</f>
        <v>0</v>
      </c>
      <c r="B72">
        <f>+'Tablero-indicadores'!D82</f>
        <v>0</v>
      </c>
      <c r="C72">
        <f>+'Tablero-indicadores'!F82</f>
        <v>0</v>
      </c>
      <c r="D72">
        <f>+'Tablero-indicadores'!C82</f>
        <v>0</v>
      </c>
      <c r="E72">
        <f>+'Tablero-indicadores'!CB82</f>
        <v>0</v>
      </c>
      <c r="F72">
        <f>+'Tablero-indicadores'!B82</f>
        <v>0</v>
      </c>
      <c r="G72">
        <f>+'Tablero-indicadores'!CC82</f>
        <v>0</v>
      </c>
      <c r="H72">
        <f>+'Tablero-indicadores'!CK82</f>
        <v>0</v>
      </c>
      <c r="I72">
        <f>+'Tablero-indicadores'!CL82</f>
        <v>0</v>
      </c>
    </row>
    <row r="73" spans="1:9" x14ac:dyDescent="0.25">
      <c r="A73">
        <f>+'Tablero-indicadores'!I83</f>
        <v>0</v>
      </c>
      <c r="B73">
        <f>+'Tablero-indicadores'!D83</f>
        <v>0</v>
      </c>
      <c r="C73">
        <f>+'Tablero-indicadores'!F83</f>
        <v>0</v>
      </c>
      <c r="D73">
        <f>+'Tablero-indicadores'!C83</f>
        <v>0</v>
      </c>
      <c r="E73">
        <f>+'Tablero-indicadores'!CB83</f>
        <v>0</v>
      </c>
      <c r="F73">
        <f>+'Tablero-indicadores'!B83</f>
        <v>0</v>
      </c>
      <c r="G73">
        <f>+'Tablero-indicadores'!CC83</f>
        <v>0</v>
      </c>
      <c r="H73">
        <f>+'Tablero-indicadores'!CK83</f>
        <v>0</v>
      </c>
      <c r="I73">
        <f>+'Tablero-indicadores'!CL83</f>
        <v>0</v>
      </c>
    </row>
    <row r="74" spans="1:9" x14ac:dyDescent="0.25">
      <c r="A74">
        <f>+'Tablero-indicadores'!I84</f>
        <v>0</v>
      </c>
      <c r="B74">
        <f>+'Tablero-indicadores'!D84</f>
        <v>0</v>
      </c>
      <c r="C74">
        <f>+'Tablero-indicadores'!F84</f>
        <v>0</v>
      </c>
      <c r="D74">
        <f>+'Tablero-indicadores'!C84</f>
        <v>0</v>
      </c>
      <c r="E74">
        <f>+'Tablero-indicadores'!CB84</f>
        <v>0</v>
      </c>
      <c r="F74">
        <f>+'Tablero-indicadores'!B84</f>
        <v>0</v>
      </c>
      <c r="G74">
        <f>+'Tablero-indicadores'!CC84</f>
        <v>0</v>
      </c>
      <c r="H74">
        <f>+'Tablero-indicadores'!CK84</f>
        <v>0</v>
      </c>
      <c r="I74">
        <f>+'Tablero-indicadores'!CL84</f>
        <v>0</v>
      </c>
    </row>
    <row r="75" spans="1:9" x14ac:dyDescent="0.25">
      <c r="A75">
        <f>+'Tablero-indicadores'!I85</f>
        <v>0</v>
      </c>
      <c r="B75">
        <f>+'Tablero-indicadores'!D85</f>
        <v>0</v>
      </c>
      <c r="C75">
        <f>+'Tablero-indicadores'!F85</f>
        <v>0</v>
      </c>
      <c r="D75">
        <f>+'Tablero-indicadores'!C85</f>
        <v>0</v>
      </c>
      <c r="E75">
        <f>+'Tablero-indicadores'!CB85</f>
        <v>0</v>
      </c>
      <c r="F75">
        <f>+'Tablero-indicadores'!B85</f>
        <v>0</v>
      </c>
      <c r="G75">
        <f>+'Tablero-indicadores'!CC85</f>
        <v>0</v>
      </c>
      <c r="H75">
        <f>+'Tablero-indicadores'!CK85</f>
        <v>0</v>
      </c>
      <c r="I75">
        <f>+'Tablero-indicadores'!CL85</f>
        <v>0</v>
      </c>
    </row>
    <row r="76" spans="1:9" x14ac:dyDescent="0.25">
      <c r="A76">
        <f>+'Tablero-indicadores'!I86</f>
        <v>0</v>
      </c>
      <c r="B76">
        <f>+'Tablero-indicadores'!D86</f>
        <v>0</v>
      </c>
      <c r="C76">
        <f>+'Tablero-indicadores'!F86</f>
        <v>0</v>
      </c>
      <c r="D76">
        <f>+'Tablero-indicadores'!C86</f>
        <v>0</v>
      </c>
      <c r="E76">
        <f>+'Tablero-indicadores'!CB86</f>
        <v>0</v>
      </c>
      <c r="F76">
        <f>+'Tablero-indicadores'!B86</f>
        <v>0</v>
      </c>
      <c r="G76">
        <f>+'Tablero-indicadores'!CC86</f>
        <v>0</v>
      </c>
      <c r="H76">
        <f>+'Tablero-indicadores'!CK86</f>
        <v>0</v>
      </c>
      <c r="I76">
        <f>+'Tablero-indicadores'!CL86</f>
        <v>0</v>
      </c>
    </row>
    <row r="77" spans="1:9" x14ac:dyDescent="0.25">
      <c r="A77">
        <f>+'Tablero-indicadores'!I87</f>
        <v>0</v>
      </c>
      <c r="B77">
        <f>+'Tablero-indicadores'!D87</f>
        <v>0</v>
      </c>
      <c r="C77">
        <f>+'Tablero-indicadores'!F87</f>
        <v>0</v>
      </c>
      <c r="D77">
        <f>+'Tablero-indicadores'!C87</f>
        <v>0</v>
      </c>
      <c r="E77">
        <f>+'Tablero-indicadores'!CB87</f>
        <v>0</v>
      </c>
      <c r="F77">
        <f>+'Tablero-indicadores'!B87</f>
        <v>0</v>
      </c>
      <c r="G77">
        <f>+'Tablero-indicadores'!CC87</f>
        <v>0</v>
      </c>
      <c r="H77">
        <f>+'Tablero-indicadores'!CK87</f>
        <v>0</v>
      </c>
      <c r="I77">
        <f>+'Tablero-indicadores'!CL87</f>
        <v>0</v>
      </c>
    </row>
    <row r="78" spans="1:9" x14ac:dyDescent="0.25">
      <c r="A78">
        <f>+'Tablero-indicadores'!I88</f>
        <v>0</v>
      </c>
      <c r="B78">
        <f>+'Tablero-indicadores'!D88</f>
        <v>0</v>
      </c>
      <c r="C78">
        <f>+'Tablero-indicadores'!F88</f>
        <v>0</v>
      </c>
      <c r="D78">
        <f>+'Tablero-indicadores'!C88</f>
        <v>0</v>
      </c>
      <c r="E78">
        <f>+'Tablero-indicadores'!CB88</f>
        <v>0</v>
      </c>
      <c r="F78">
        <f>+'Tablero-indicadores'!B88</f>
        <v>0</v>
      </c>
      <c r="G78">
        <f>+'Tablero-indicadores'!CC88</f>
        <v>0</v>
      </c>
      <c r="H78">
        <f>+'Tablero-indicadores'!CK88</f>
        <v>0</v>
      </c>
      <c r="I78">
        <f>+'Tablero-indicadores'!CL88</f>
        <v>0</v>
      </c>
    </row>
    <row r="79" spans="1:9" x14ac:dyDescent="0.25">
      <c r="A79">
        <f>+'Tablero-indicadores'!I89</f>
        <v>0</v>
      </c>
      <c r="B79">
        <f>+'Tablero-indicadores'!D89</f>
        <v>0</v>
      </c>
      <c r="C79">
        <f>+'Tablero-indicadores'!F89</f>
        <v>0</v>
      </c>
      <c r="D79">
        <f>+'Tablero-indicadores'!C89</f>
        <v>0</v>
      </c>
      <c r="E79">
        <f>+'Tablero-indicadores'!CB89</f>
        <v>0</v>
      </c>
      <c r="F79">
        <f>+'Tablero-indicadores'!B89</f>
        <v>0</v>
      </c>
      <c r="G79">
        <f>+'Tablero-indicadores'!CC89</f>
        <v>0</v>
      </c>
      <c r="H79">
        <f>+'Tablero-indicadores'!CK89</f>
        <v>0</v>
      </c>
      <c r="I79">
        <f>+'Tablero-indicadores'!CL89</f>
        <v>0</v>
      </c>
    </row>
    <row r="80" spans="1:9" x14ac:dyDescent="0.25">
      <c r="A80">
        <f>+'Tablero-indicadores'!I90</f>
        <v>0</v>
      </c>
      <c r="B80">
        <f>+'Tablero-indicadores'!D90</f>
        <v>0</v>
      </c>
      <c r="C80">
        <f>+'Tablero-indicadores'!F90</f>
        <v>0</v>
      </c>
      <c r="D80">
        <f>+'Tablero-indicadores'!C90</f>
        <v>0</v>
      </c>
      <c r="E80">
        <f>+'Tablero-indicadores'!CB90</f>
        <v>0</v>
      </c>
      <c r="F80">
        <f>+'Tablero-indicadores'!B90</f>
        <v>0</v>
      </c>
      <c r="G80">
        <f>+'Tablero-indicadores'!CC90</f>
        <v>0</v>
      </c>
      <c r="H80">
        <f>+'Tablero-indicadores'!CK90</f>
        <v>0</v>
      </c>
      <c r="I80">
        <f>+'Tablero-indicadores'!CL90</f>
        <v>0</v>
      </c>
    </row>
    <row r="81" spans="1:9" x14ac:dyDescent="0.25">
      <c r="A81">
        <f>+'Tablero-indicadores'!I91</f>
        <v>0</v>
      </c>
      <c r="B81">
        <f>+'Tablero-indicadores'!D91</f>
        <v>0</v>
      </c>
      <c r="C81">
        <f>+'Tablero-indicadores'!F91</f>
        <v>0</v>
      </c>
      <c r="D81">
        <f>+'Tablero-indicadores'!C91</f>
        <v>0</v>
      </c>
      <c r="E81">
        <f>+'Tablero-indicadores'!CB91</f>
        <v>0</v>
      </c>
      <c r="F81">
        <f>+'Tablero-indicadores'!B91</f>
        <v>0</v>
      </c>
      <c r="G81">
        <f>+'Tablero-indicadores'!CC91</f>
        <v>0</v>
      </c>
      <c r="H81">
        <f>+'Tablero-indicadores'!CK91</f>
        <v>0</v>
      </c>
      <c r="I81">
        <f>+'Tablero-indicadores'!CL91</f>
        <v>0</v>
      </c>
    </row>
    <row r="82" spans="1:9" x14ac:dyDescent="0.25">
      <c r="A82">
        <f>+'Tablero-indicadores'!I92</f>
        <v>0</v>
      </c>
      <c r="B82">
        <f>+'Tablero-indicadores'!D92</f>
        <v>0</v>
      </c>
      <c r="C82">
        <f>+'Tablero-indicadores'!F92</f>
        <v>0</v>
      </c>
      <c r="D82">
        <f>+'Tablero-indicadores'!C92</f>
        <v>0</v>
      </c>
      <c r="E82">
        <f>+'Tablero-indicadores'!CB92</f>
        <v>0</v>
      </c>
      <c r="F82">
        <f>+'Tablero-indicadores'!B92</f>
        <v>0</v>
      </c>
      <c r="G82">
        <f>+'Tablero-indicadores'!CC92</f>
        <v>0</v>
      </c>
      <c r="H82">
        <f>+'Tablero-indicadores'!CK92</f>
        <v>0</v>
      </c>
      <c r="I82">
        <f>+'Tablero-indicadores'!CL92</f>
        <v>0</v>
      </c>
    </row>
    <row r="83" spans="1:9" x14ac:dyDescent="0.25">
      <c r="A83">
        <f>+'Tablero-indicadores'!I93</f>
        <v>0</v>
      </c>
      <c r="B83">
        <f>+'Tablero-indicadores'!D93</f>
        <v>0</v>
      </c>
      <c r="C83">
        <f>+'Tablero-indicadores'!F93</f>
        <v>0</v>
      </c>
      <c r="D83">
        <f>+'Tablero-indicadores'!C93</f>
        <v>0</v>
      </c>
      <c r="E83">
        <f>+'Tablero-indicadores'!CB93</f>
        <v>0</v>
      </c>
      <c r="F83">
        <f>+'Tablero-indicadores'!B93</f>
        <v>0</v>
      </c>
      <c r="G83">
        <f>+'Tablero-indicadores'!CC93</f>
        <v>0</v>
      </c>
      <c r="H83">
        <f>+'Tablero-indicadores'!CK93</f>
        <v>0</v>
      </c>
      <c r="I83">
        <f>+'Tablero-indicadores'!CL93</f>
        <v>0</v>
      </c>
    </row>
    <row r="84" spans="1:9" x14ac:dyDescent="0.25">
      <c r="A84">
        <f>+'Tablero-indicadores'!I94</f>
        <v>0</v>
      </c>
      <c r="B84">
        <f>+'Tablero-indicadores'!D94</f>
        <v>0</v>
      </c>
      <c r="C84">
        <f>+'Tablero-indicadores'!F94</f>
        <v>0</v>
      </c>
      <c r="D84">
        <f>+'Tablero-indicadores'!C94</f>
        <v>0</v>
      </c>
      <c r="E84">
        <f>+'Tablero-indicadores'!CB94</f>
        <v>0</v>
      </c>
      <c r="F84">
        <f>+'Tablero-indicadores'!B94</f>
        <v>0</v>
      </c>
      <c r="G84">
        <f>+'Tablero-indicadores'!CC94</f>
        <v>0</v>
      </c>
      <c r="H84">
        <f>+'Tablero-indicadores'!CK94</f>
        <v>0</v>
      </c>
      <c r="I84">
        <f>+'Tablero-indicadores'!CL94</f>
        <v>0</v>
      </c>
    </row>
    <row r="85" spans="1:9" x14ac:dyDescent="0.25">
      <c r="A85">
        <f>+'Tablero-indicadores'!I95</f>
        <v>0</v>
      </c>
      <c r="B85">
        <f>+'Tablero-indicadores'!D95</f>
        <v>0</v>
      </c>
      <c r="C85">
        <f>+'Tablero-indicadores'!F95</f>
        <v>0</v>
      </c>
      <c r="D85">
        <f>+'Tablero-indicadores'!C95</f>
        <v>0</v>
      </c>
      <c r="E85">
        <f>+'Tablero-indicadores'!CB95</f>
        <v>0</v>
      </c>
      <c r="F85">
        <f>+'Tablero-indicadores'!B95</f>
        <v>0</v>
      </c>
      <c r="G85">
        <f>+'Tablero-indicadores'!CC95</f>
        <v>0</v>
      </c>
      <c r="H85">
        <f>+'Tablero-indicadores'!CK95</f>
        <v>0</v>
      </c>
      <c r="I85">
        <f>+'Tablero-indicadores'!CL95</f>
        <v>0</v>
      </c>
    </row>
    <row r="86" spans="1:9" x14ac:dyDescent="0.25">
      <c r="A86">
        <f>+'Tablero-indicadores'!I96</f>
        <v>0</v>
      </c>
      <c r="B86">
        <f>+'Tablero-indicadores'!D96</f>
        <v>0</v>
      </c>
      <c r="C86">
        <f>+'Tablero-indicadores'!F96</f>
        <v>0</v>
      </c>
      <c r="D86">
        <f>+'Tablero-indicadores'!C96</f>
        <v>0</v>
      </c>
      <c r="E86">
        <f>+'Tablero-indicadores'!CB96</f>
        <v>0</v>
      </c>
      <c r="F86">
        <f>+'Tablero-indicadores'!B96</f>
        <v>0</v>
      </c>
      <c r="G86">
        <f>+'Tablero-indicadores'!CC96</f>
        <v>0</v>
      </c>
      <c r="H86">
        <f>+'Tablero-indicadores'!CK96</f>
        <v>0</v>
      </c>
      <c r="I86">
        <f>+'Tablero-indicadores'!CL96</f>
        <v>0</v>
      </c>
    </row>
    <row r="87" spans="1:9" x14ac:dyDescent="0.25">
      <c r="A87">
        <f>+'Tablero-indicadores'!I97</f>
        <v>0</v>
      </c>
      <c r="B87">
        <f>+'Tablero-indicadores'!D97</f>
        <v>0</v>
      </c>
      <c r="C87">
        <f>+'Tablero-indicadores'!F97</f>
        <v>0</v>
      </c>
      <c r="D87">
        <f>+'Tablero-indicadores'!C97</f>
        <v>0</v>
      </c>
      <c r="E87">
        <f>+'Tablero-indicadores'!CB97</f>
        <v>0</v>
      </c>
      <c r="F87">
        <f>+'Tablero-indicadores'!B97</f>
        <v>0</v>
      </c>
      <c r="G87">
        <f>+'Tablero-indicadores'!CC97</f>
        <v>0</v>
      </c>
      <c r="H87">
        <f>+'Tablero-indicadores'!CK97</f>
        <v>0</v>
      </c>
      <c r="I87">
        <f>+'Tablero-indicadores'!CL97</f>
        <v>0</v>
      </c>
    </row>
    <row r="88" spans="1:9" x14ac:dyDescent="0.25">
      <c r="A88">
        <f>+'Tablero-indicadores'!I98</f>
        <v>0</v>
      </c>
      <c r="B88">
        <f>+'Tablero-indicadores'!D98</f>
        <v>0</v>
      </c>
      <c r="C88">
        <f>+'Tablero-indicadores'!F98</f>
        <v>0</v>
      </c>
      <c r="D88">
        <f>+'Tablero-indicadores'!C98</f>
        <v>0</v>
      </c>
      <c r="E88">
        <f>+'Tablero-indicadores'!CB98</f>
        <v>0</v>
      </c>
      <c r="F88">
        <f>+'Tablero-indicadores'!B98</f>
        <v>0</v>
      </c>
      <c r="G88">
        <f>+'Tablero-indicadores'!CC98</f>
        <v>0</v>
      </c>
      <c r="H88">
        <f>+'Tablero-indicadores'!CK98</f>
        <v>0</v>
      </c>
      <c r="I88">
        <f>+'Tablero-indicadores'!CL98</f>
        <v>0</v>
      </c>
    </row>
    <row r="89" spans="1:9" x14ac:dyDescent="0.25">
      <c r="A89">
        <f>+'Tablero-indicadores'!I99</f>
        <v>0</v>
      </c>
      <c r="B89">
        <f>+'Tablero-indicadores'!D99</f>
        <v>0</v>
      </c>
      <c r="C89">
        <f>+'Tablero-indicadores'!F99</f>
        <v>0</v>
      </c>
      <c r="D89">
        <f>+'Tablero-indicadores'!C99</f>
        <v>0</v>
      </c>
      <c r="E89">
        <f>+'Tablero-indicadores'!CB99</f>
        <v>0</v>
      </c>
      <c r="F89">
        <f>+'Tablero-indicadores'!B99</f>
        <v>0</v>
      </c>
      <c r="G89">
        <f>+'Tablero-indicadores'!CC99</f>
        <v>0</v>
      </c>
      <c r="H89">
        <f>+'Tablero-indicadores'!CK99</f>
        <v>0</v>
      </c>
      <c r="I89">
        <f>+'Tablero-indicadores'!CL99</f>
        <v>0</v>
      </c>
    </row>
    <row r="90" spans="1:9" x14ac:dyDescent="0.25">
      <c r="A90">
        <f>+'Tablero-indicadores'!I100</f>
        <v>0</v>
      </c>
      <c r="B90">
        <f>+'Tablero-indicadores'!D100</f>
        <v>0</v>
      </c>
      <c r="C90">
        <f>+'Tablero-indicadores'!F100</f>
        <v>0</v>
      </c>
      <c r="D90">
        <f>+'Tablero-indicadores'!C100</f>
        <v>0</v>
      </c>
      <c r="E90">
        <f>+'Tablero-indicadores'!CB100</f>
        <v>0</v>
      </c>
      <c r="F90">
        <f>+'Tablero-indicadores'!B100</f>
        <v>0</v>
      </c>
      <c r="G90">
        <f>+'Tablero-indicadores'!CC100</f>
        <v>0</v>
      </c>
      <c r="H90">
        <f>+'Tablero-indicadores'!CK100</f>
        <v>0</v>
      </c>
      <c r="I90">
        <f>+'Tablero-indicadores'!CL100</f>
        <v>0</v>
      </c>
    </row>
    <row r="91" spans="1:9" x14ac:dyDescent="0.25">
      <c r="A91">
        <f>+'Tablero-indicadores'!I101</f>
        <v>0</v>
      </c>
      <c r="B91">
        <f>+'Tablero-indicadores'!D101</f>
        <v>0</v>
      </c>
      <c r="C91">
        <f>+'Tablero-indicadores'!F101</f>
        <v>0</v>
      </c>
      <c r="D91">
        <f>+'Tablero-indicadores'!C101</f>
        <v>0</v>
      </c>
      <c r="E91">
        <f>+'Tablero-indicadores'!CB101</f>
        <v>0</v>
      </c>
      <c r="F91">
        <f>+'Tablero-indicadores'!B101</f>
        <v>0</v>
      </c>
      <c r="G91">
        <f>+'Tablero-indicadores'!CC101</f>
        <v>0</v>
      </c>
      <c r="H91">
        <f>+'Tablero-indicadores'!CK101</f>
        <v>0</v>
      </c>
      <c r="I91">
        <f>+'Tablero-indicadores'!CL101</f>
        <v>0</v>
      </c>
    </row>
    <row r="92" spans="1:9" x14ac:dyDescent="0.25">
      <c r="A92">
        <f>+'Tablero-indicadores'!I102</f>
        <v>0</v>
      </c>
      <c r="B92">
        <f>+'Tablero-indicadores'!D102</f>
        <v>0</v>
      </c>
      <c r="C92">
        <f>+'Tablero-indicadores'!F102</f>
        <v>0</v>
      </c>
      <c r="D92">
        <f>+'Tablero-indicadores'!C102</f>
        <v>0</v>
      </c>
      <c r="E92">
        <f>+'Tablero-indicadores'!CB102</f>
        <v>0</v>
      </c>
      <c r="F92">
        <f>+'Tablero-indicadores'!B102</f>
        <v>0</v>
      </c>
      <c r="G92">
        <f>+'Tablero-indicadores'!CC102</f>
        <v>0</v>
      </c>
      <c r="H92">
        <f>+'Tablero-indicadores'!CK102</f>
        <v>0</v>
      </c>
      <c r="I92">
        <f>+'Tablero-indicadores'!CL102</f>
        <v>0</v>
      </c>
    </row>
    <row r="93" spans="1:9" x14ac:dyDescent="0.25">
      <c r="A93">
        <f>+'Tablero-indicadores'!I103</f>
        <v>0</v>
      </c>
      <c r="B93">
        <f>+'Tablero-indicadores'!D103</f>
        <v>0</v>
      </c>
      <c r="C93">
        <f>+'Tablero-indicadores'!F103</f>
        <v>0</v>
      </c>
      <c r="D93">
        <f>+'Tablero-indicadores'!C103</f>
        <v>0</v>
      </c>
      <c r="E93">
        <f>+'Tablero-indicadores'!CB103</f>
        <v>0</v>
      </c>
      <c r="F93">
        <f>+'Tablero-indicadores'!B103</f>
        <v>0</v>
      </c>
      <c r="G93">
        <f>+'Tablero-indicadores'!CC103</f>
        <v>0</v>
      </c>
      <c r="H93">
        <f>+'Tablero-indicadores'!CK103</f>
        <v>0</v>
      </c>
      <c r="I93">
        <f>+'Tablero-indicadores'!CL103</f>
        <v>0</v>
      </c>
    </row>
    <row r="94" spans="1:9" x14ac:dyDescent="0.25">
      <c r="A94">
        <f>+'Tablero-indicadores'!I104</f>
        <v>0</v>
      </c>
      <c r="B94">
        <f>+'Tablero-indicadores'!D104</f>
        <v>0</v>
      </c>
      <c r="C94">
        <f>+'Tablero-indicadores'!F104</f>
        <v>0</v>
      </c>
      <c r="D94">
        <f>+'Tablero-indicadores'!C104</f>
        <v>0</v>
      </c>
      <c r="E94">
        <f>+'Tablero-indicadores'!CB104</f>
        <v>0</v>
      </c>
      <c r="F94">
        <f>+'Tablero-indicadores'!B104</f>
        <v>0</v>
      </c>
      <c r="G94">
        <f>+'Tablero-indicadores'!CC104</f>
        <v>0</v>
      </c>
      <c r="H94">
        <f>+'Tablero-indicadores'!CK104</f>
        <v>0</v>
      </c>
      <c r="I94">
        <f>+'Tablero-indicadores'!CL104</f>
        <v>0</v>
      </c>
    </row>
    <row r="95" spans="1:9" x14ac:dyDescent="0.25">
      <c r="A95">
        <f>+'Tablero-indicadores'!I105</f>
        <v>0</v>
      </c>
      <c r="B95">
        <f>+'Tablero-indicadores'!D105</f>
        <v>0</v>
      </c>
      <c r="C95">
        <f>+'Tablero-indicadores'!F105</f>
        <v>0</v>
      </c>
      <c r="D95">
        <f>+'Tablero-indicadores'!C105</f>
        <v>0</v>
      </c>
      <c r="E95">
        <f>+'Tablero-indicadores'!CB105</f>
        <v>0</v>
      </c>
      <c r="F95">
        <f>+'Tablero-indicadores'!B105</f>
        <v>0</v>
      </c>
      <c r="G95">
        <f>+'Tablero-indicadores'!CC105</f>
        <v>0</v>
      </c>
      <c r="H95">
        <f>+'Tablero-indicadores'!CK105</f>
        <v>0</v>
      </c>
      <c r="I95">
        <f>+'Tablero-indicadores'!CL105</f>
        <v>0</v>
      </c>
    </row>
    <row r="96" spans="1:9" x14ac:dyDescent="0.25">
      <c r="A96">
        <f>+'Tablero-indicadores'!I106</f>
        <v>0</v>
      </c>
      <c r="B96">
        <f>+'Tablero-indicadores'!D106</f>
        <v>0</v>
      </c>
      <c r="C96">
        <f>+'Tablero-indicadores'!F106</f>
        <v>0</v>
      </c>
      <c r="D96">
        <f>+'Tablero-indicadores'!C106</f>
        <v>0</v>
      </c>
      <c r="E96">
        <f>+'Tablero-indicadores'!CB106</f>
        <v>0</v>
      </c>
      <c r="F96">
        <f>+'Tablero-indicadores'!B106</f>
        <v>0</v>
      </c>
      <c r="G96">
        <f>+'Tablero-indicadores'!CC106</f>
        <v>0</v>
      </c>
      <c r="H96">
        <f>+'Tablero-indicadores'!CK106</f>
        <v>0</v>
      </c>
      <c r="I96">
        <f>+'Tablero-indicadores'!CL106</f>
        <v>0</v>
      </c>
    </row>
    <row r="97" spans="1:9" x14ac:dyDescent="0.25">
      <c r="A97">
        <f>+'Tablero-indicadores'!I107</f>
        <v>0</v>
      </c>
      <c r="B97">
        <f>+'Tablero-indicadores'!D107</f>
        <v>0</v>
      </c>
      <c r="C97">
        <f>+'Tablero-indicadores'!F107</f>
        <v>0</v>
      </c>
      <c r="D97">
        <f>+'Tablero-indicadores'!C107</f>
        <v>0</v>
      </c>
      <c r="E97">
        <f>+'Tablero-indicadores'!CB107</f>
        <v>0</v>
      </c>
      <c r="F97">
        <f>+'Tablero-indicadores'!B107</f>
        <v>0</v>
      </c>
      <c r="G97">
        <f>+'Tablero-indicadores'!CC107</f>
        <v>0</v>
      </c>
      <c r="H97">
        <f>+'Tablero-indicadores'!CK107</f>
        <v>0</v>
      </c>
      <c r="I97">
        <f>+'Tablero-indicadores'!CL107</f>
        <v>0</v>
      </c>
    </row>
    <row r="98" spans="1:9" x14ac:dyDescent="0.25">
      <c r="A98">
        <f>+'Tablero-indicadores'!I108</f>
        <v>0</v>
      </c>
      <c r="B98">
        <f>+'Tablero-indicadores'!D108</f>
        <v>0</v>
      </c>
      <c r="C98">
        <f>+'Tablero-indicadores'!F108</f>
        <v>0</v>
      </c>
      <c r="D98">
        <f>+'Tablero-indicadores'!C108</f>
        <v>0</v>
      </c>
      <c r="E98">
        <f>+'Tablero-indicadores'!CB108</f>
        <v>0</v>
      </c>
      <c r="F98">
        <f>+'Tablero-indicadores'!B108</f>
        <v>0</v>
      </c>
      <c r="G98">
        <f>+'Tablero-indicadores'!CC108</f>
        <v>0</v>
      </c>
      <c r="H98">
        <f>+'Tablero-indicadores'!CK108</f>
        <v>0</v>
      </c>
      <c r="I98">
        <f>+'Tablero-indicadores'!CL108</f>
        <v>0</v>
      </c>
    </row>
    <row r="99" spans="1:9" x14ac:dyDescent="0.25">
      <c r="A99">
        <f>+'Tablero-indicadores'!I109</f>
        <v>0</v>
      </c>
      <c r="B99">
        <f>+'Tablero-indicadores'!D109</f>
        <v>0</v>
      </c>
      <c r="C99">
        <f>+'Tablero-indicadores'!F109</f>
        <v>0</v>
      </c>
      <c r="D99">
        <f>+'Tablero-indicadores'!C109</f>
        <v>0</v>
      </c>
      <c r="E99">
        <f>+'Tablero-indicadores'!CB109</f>
        <v>0</v>
      </c>
      <c r="F99">
        <f>+'Tablero-indicadores'!B109</f>
        <v>0</v>
      </c>
      <c r="G99">
        <f>+'Tablero-indicadores'!CC109</f>
        <v>0</v>
      </c>
      <c r="H99">
        <f>+'Tablero-indicadores'!CK109</f>
        <v>0</v>
      </c>
      <c r="I99">
        <f>+'Tablero-indicadores'!CL109</f>
        <v>0</v>
      </c>
    </row>
    <row r="100" spans="1:9" x14ac:dyDescent="0.25">
      <c r="A100">
        <f>+'Tablero-indicadores'!I110</f>
        <v>0</v>
      </c>
      <c r="B100">
        <f>+'Tablero-indicadores'!D110</f>
        <v>0</v>
      </c>
      <c r="C100">
        <f>+'Tablero-indicadores'!F110</f>
        <v>0</v>
      </c>
      <c r="D100">
        <f>+'Tablero-indicadores'!C110</f>
        <v>0</v>
      </c>
      <c r="E100">
        <f>+'Tablero-indicadores'!CB110</f>
        <v>0</v>
      </c>
      <c r="F100">
        <f>+'Tablero-indicadores'!B110</f>
        <v>0</v>
      </c>
      <c r="G100">
        <f>+'Tablero-indicadores'!CC110</f>
        <v>0</v>
      </c>
      <c r="H100">
        <f>+'Tablero-indicadores'!CK110</f>
        <v>0</v>
      </c>
      <c r="I100">
        <f>+'Tablero-indicadores'!CL110</f>
        <v>0</v>
      </c>
    </row>
  </sheetData>
  <hyperlinks>
    <hyperlink ref="K1" location="ÍNDICE!A1" display="IR AL ÍNDICE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topLeftCell="A54" workbookViewId="0">
      <selection activeCell="A92" sqref="A92"/>
    </sheetView>
  </sheetViews>
  <sheetFormatPr baseColWidth="10" defaultRowHeight="15" x14ac:dyDescent="0.25"/>
  <cols>
    <col min="1" max="1" width="28" customWidth="1"/>
  </cols>
  <sheetData>
    <row r="1" spans="1:1" x14ac:dyDescent="0.25">
      <c r="A1" s="5" t="s">
        <v>71</v>
      </c>
    </row>
    <row r="2" spans="1:1" x14ac:dyDescent="0.25">
      <c r="A2" s="7">
        <v>2019</v>
      </c>
    </row>
    <row r="3" spans="1:1" x14ac:dyDescent="0.25">
      <c r="A3" s="7">
        <v>2020</v>
      </c>
    </row>
    <row r="4" spans="1:1" x14ac:dyDescent="0.25">
      <c r="A4" s="7">
        <v>2021</v>
      </c>
    </row>
    <row r="5" spans="1:1" x14ac:dyDescent="0.25">
      <c r="A5" s="7">
        <v>2022</v>
      </c>
    </row>
    <row r="7" spans="1:1" x14ac:dyDescent="0.25">
      <c r="A7" s="5" t="s">
        <v>50</v>
      </c>
    </row>
    <row r="8" spans="1:1" x14ac:dyDescent="0.25">
      <c r="A8" t="s">
        <v>43</v>
      </c>
    </row>
    <row r="9" spans="1:1" x14ac:dyDescent="0.25">
      <c r="A9" t="s">
        <v>44</v>
      </c>
    </row>
    <row r="11" spans="1:1" x14ac:dyDescent="0.25">
      <c r="A11" s="5" t="s">
        <v>20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58</v>
      </c>
    </row>
    <row r="19" spans="1:1" x14ac:dyDescent="0.25">
      <c r="A19" t="s">
        <v>59</v>
      </c>
    </row>
    <row r="21" spans="1:1" x14ac:dyDescent="0.25">
      <c r="A21" s="5" t="s">
        <v>57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60</v>
      </c>
    </row>
    <row r="28" spans="1:1" x14ac:dyDescent="0.25">
      <c r="A28" t="s">
        <v>61</v>
      </c>
    </row>
    <row r="30" spans="1:1" x14ac:dyDescent="0.25">
      <c r="A30" s="5" t="s">
        <v>27</v>
      </c>
    </row>
    <row r="31" spans="1:1" x14ac:dyDescent="0.25">
      <c r="A31" t="s">
        <v>62</v>
      </c>
    </row>
    <row r="32" spans="1:1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  <row r="35" spans="1:1" x14ac:dyDescent="0.25">
      <c r="A35" t="s">
        <v>66</v>
      </c>
    </row>
    <row r="36" spans="1:1" x14ac:dyDescent="0.25">
      <c r="A36" t="s">
        <v>67</v>
      </c>
    </row>
    <row r="37" spans="1:1" x14ac:dyDescent="0.25">
      <c r="A37" t="s">
        <v>68</v>
      </c>
    </row>
    <row r="38" spans="1:1" x14ac:dyDescent="0.25">
      <c r="A38" t="s">
        <v>69</v>
      </c>
    </row>
    <row r="39" spans="1:1" x14ac:dyDescent="0.25">
      <c r="A39" t="s">
        <v>70</v>
      </c>
    </row>
    <row r="41" spans="1:1" x14ac:dyDescent="0.25">
      <c r="A41" s="5" t="s">
        <v>3</v>
      </c>
    </row>
    <row r="42" spans="1:1" x14ac:dyDescent="0.25">
      <c r="A42" t="s">
        <v>72</v>
      </c>
    </row>
    <row r="43" spans="1:1" x14ac:dyDescent="0.25">
      <c r="A43" t="s">
        <v>73</v>
      </c>
    </row>
    <row r="45" spans="1:1" x14ac:dyDescent="0.25">
      <c r="A45" s="5" t="s">
        <v>74</v>
      </c>
    </row>
    <row r="46" spans="1:1" x14ac:dyDescent="0.25">
      <c r="A46" t="s">
        <v>78</v>
      </c>
    </row>
    <row r="47" spans="1:1" x14ac:dyDescent="0.25">
      <c r="A47" t="s">
        <v>77</v>
      </c>
    </row>
    <row r="48" spans="1:1" x14ac:dyDescent="0.25">
      <c r="A48" t="s">
        <v>76</v>
      </c>
    </row>
    <row r="49" spans="1:1" x14ac:dyDescent="0.25">
      <c r="A49" t="s">
        <v>75</v>
      </c>
    </row>
    <row r="50" spans="1:1" x14ac:dyDescent="0.25">
      <c r="A50" t="s">
        <v>82</v>
      </c>
    </row>
    <row r="51" spans="1:1" x14ac:dyDescent="0.25">
      <c r="A51" t="s">
        <v>812</v>
      </c>
    </row>
    <row r="52" spans="1:1" x14ac:dyDescent="0.25">
      <c r="A52" t="s">
        <v>79</v>
      </c>
    </row>
    <row r="53" spans="1:1" x14ac:dyDescent="0.25">
      <c r="A53" t="s">
        <v>83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813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92</v>
      </c>
    </row>
    <row r="66" spans="1:1" x14ac:dyDescent="0.25">
      <c r="A66" t="s">
        <v>93</v>
      </c>
    </row>
    <row r="67" spans="1:1" x14ac:dyDescent="0.25">
      <c r="A67" t="s">
        <v>94</v>
      </c>
    </row>
    <row r="69" spans="1:1" x14ac:dyDescent="0.25">
      <c r="A69" s="5" t="s">
        <v>23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5" spans="1:1" x14ac:dyDescent="0.25">
      <c r="A75" s="5" t="s">
        <v>5</v>
      </c>
    </row>
    <row r="76" spans="1:1" x14ac:dyDescent="0.25">
      <c r="A76" t="s">
        <v>99</v>
      </c>
    </row>
    <row r="77" spans="1:1" x14ac:dyDescent="0.25">
      <c r="A77" t="s">
        <v>100</v>
      </c>
    </row>
    <row r="78" spans="1:1" x14ac:dyDescent="0.25">
      <c r="A78" t="s">
        <v>101</v>
      </c>
    </row>
    <row r="79" spans="1:1" x14ac:dyDescent="0.25">
      <c r="A79" t="s">
        <v>102</v>
      </c>
    </row>
    <row r="80" spans="1:1" x14ac:dyDescent="0.25">
      <c r="A80" t="s">
        <v>103</v>
      </c>
    </row>
    <row r="82" spans="1:1" x14ac:dyDescent="0.25">
      <c r="A82" s="5" t="s">
        <v>6</v>
      </c>
    </row>
    <row r="83" spans="1:1" x14ac:dyDescent="0.25">
      <c r="A83" t="s">
        <v>104</v>
      </c>
    </row>
    <row r="84" spans="1:1" x14ac:dyDescent="0.25">
      <c r="A84" t="s">
        <v>113</v>
      </c>
    </row>
    <row r="85" spans="1:1" x14ac:dyDescent="0.25">
      <c r="A85" t="s">
        <v>105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4" spans="1:1" x14ac:dyDescent="0.25">
      <c r="A94" s="5" t="s">
        <v>31</v>
      </c>
    </row>
    <row r="95" spans="1:1" x14ac:dyDescent="0.25">
      <c r="A95" t="s">
        <v>114</v>
      </c>
    </row>
    <row r="96" spans="1:1" x14ac:dyDescent="0.25">
      <c r="A96" t="s">
        <v>115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zoomScale="70" zoomScaleNormal="70" workbookViewId="0">
      <selection activeCell="O25" sqref="O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381</v>
      </c>
      <c r="C6" s="20"/>
    </row>
    <row r="7" spans="1:5" ht="28.5" x14ac:dyDescent="0.2">
      <c r="A7" s="15" t="s">
        <v>118</v>
      </c>
      <c r="B7" s="85" t="s">
        <v>261</v>
      </c>
      <c r="C7" s="20"/>
    </row>
    <row r="8" spans="1:5" ht="85.5" x14ac:dyDescent="0.2">
      <c r="A8" s="15" t="s">
        <v>119</v>
      </c>
      <c r="B8" s="85" t="s">
        <v>262</v>
      </c>
      <c r="C8" s="20"/>
    </row>
    <row r="9" spans="1:5" x14ac:dyDescent="0.2">
      <c r="A9" s="15" t="s">
        <v>121</v>
      </c>
      <c r="B9" s="14" t="s">
        <v>263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99</v>
      </c>
      <c r="C14" s="20"/>
    </row>
    <row r="15" spans="1:5" x14ac:dyDescent="0.2">
      <c r="A15" s="15" t="s">
        <v>0</v>
      </c>
      <c r="B15" s="14" t="s">
        <v>267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45" t="s">
        <v>197</v>
      </c>
      <c r="G24" s="45" t="s">
        <v>190</v>
      </c>
      <c r="H24" s="44" t="s">
        <v>187</v>
      </c>
      <c r="I24" s="45" t="s">
        <v>191</v>
      </c>
      <c r="J24" s="44" t="s">
        <v>188</v>
      </c>
      <c r="K24" s="45" t="s">
        <v>192</v>
      </c>
      <c r="L24" s="45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57" x14ac:dyDescent="0.2">
      <c r="A25" s="65" t="s">
        <v>130</v>
      </c>
      <c r="B25" s="70" t="s">
        <v>269</v>
      </c>
      <c r="C25" s="72" t="s">
        <v>272</v>
      </c>
      <c r="D25" s="52"/>
      <c r="E25" s="42"/>
      <c r="F25" s="42"/>
      <c r="G25" s="42"/>
      <c r="H25" s="42"/>
      <c r="I25" s="42"/>
      <c r="J25" s="42"/>
      <c r="K25" s="42"/>
      <c r="L25" s="42"/>
      <c r="M25" s="42"/>
      <c r="N25" s="89"/>
      <c r="O25" s="315"/>
      <c r="P25" s="86" t="s">
        <v>274</v>
      </c>
    </row>
    <row r="26" spans="1:16" ht="43.5" thickBot="1" x14ac:dyDescent="0.25">
      <c r="A26" s="65" t="s">
        <v>131</v>
      </c>
      <c r="B26" s="72" t="s">
        <v>270</v>
      </c>
      <c r="C26" s="72" t="s">
        <v>273</v>
      </c>
      <c r="D26" s="52"/>
      <c r="E26" s="42"/>
      <c r="F26" s="42"/>
      <c r="G26" s="42"/>
      <c r="H26" s="42"/>
      <c r="I26" s="42"/>
      <c r="J26" s="42"/>
      <c r="K26" s="42"/>
      <c r="L26" s="42"/>
      <c r="M26" s="42"/>
      <c r="N26" s="89"/>
      <c r="O26" s="316"/>
      <c r="P26" s="86" t="s">
        <v>274</v>
      </c>
    </row>
    <row r="27" spans="1:16" x14ac:dyDescent="0.2">
      <c r="A27" s="65" t="s">
        <v>132</v>
      </c>
      <c r="B27" s="72"/>
      <c r="C27" s="72"/>
      <c r="D27" s="5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275</v>
      </c>
      <c r="C34" s="85" t="s">
        <v>277</v>
      </c>
    </row>
    <row r="35" spans="1:15" ht="28.5" x14ac:dyDescent="0.2">
      <c r="A35" s="14" t="s">
        <v>137</v>
      </c>
      <c r="B35" s="85" t="s">
        <v>276</v>
      </c>
      <c r="C35" s="85" t="s">
        <v>276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99.75" x14ac:dyDescent="0.2">
      <c r="C39" s="83" t="s">
        <v>129</v>
      </c>
      <c r="D39" s="14"/>
      <c r="E39" s="14"/>
      <c r="F39" s="85"/>
      <c r="G39" s="14"/>
      <c r="H39" s="14"/>
      <c r="I39" s="85"/>
      <c r="J39" s="14"/>
      <c r="K39" s="14"/>
      <c r="L39" s="85"/>
      <c r="M39" s="14"/>
      <c r="N39" s="14"/>
      <c r="O39" s="85" t="s">
        <v>289</v>
      </c>
    </row>
    <row r="40" spans="1:15" x14ac:dyDescent="0.2">
      <c r="C40" s="83" t="s">
        <v>139</v>
      </c>
      <c r="D40" s="14"/>
      <c r="E40" s="14"/>
      <c r="F40" s="87"/>
      <c r="G40" s="14"/>
      <c r="H40" s="14"/>
      <c r="I40" s="87"/>
      <c r="J40" s="14"/>
      <c r="K40" s="14"/>
      <c r="L40" s="87"/>
      <c r="M40" s="14"/>
      <c r="N40" s="14"/>
      <c r="O40" s="87">
        <v>0.85</v>
      </c>
    </row>
    <row r="41" spans="1:15" x14ac:dyDescent="0.2">
      <c r="C41" s="83" t="s">
        <v>128</v>
      </c>
      <c r="D41" s="14"/>
      <c r="E41" s="14"/>
      <c r="F41" s="87"/>
      <c r="G41" s="14"/>
      <c r="H41" s="14"/>
      <c r="I41" s="87"/>
      <c r="J41" s="14"/>
      <c r="K41" s="14"/>
      <c r="L41" s="87"/>
      <c r="M41" s="14"/>
      <c r="N41" s="14"/>
      <c r="O41" s="87">
        <v>0.95</v>
      </c>
    </row>
    <row r="42" spans="1:15" x14ac:dyDescent="0.2">
      <c r="C42" s="83" t="s">
        <v>140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0.85</v>
      </c>
    </row>
    <row r="47" spans="1:15" x14ac:dyDescent="0.2">
      <c r="A47" s="14" t="s">
        <v>144</v>
      </c>
      <c r="B47" s="87">
        <v>0.95</v>
      </c>
    </row>
    <row r="48" spans="1:15" x14ac:dyDescent="0.2">
      <c r="A48" s="14" t="s">
        <v>145</v>
      </c>
      <c r="B48" s="197" t="e">
        <f>+O42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59"/>
  <sheetViews>
    <sheetView zoomScale="70" zoomScaleNormal="70" workbookViewId="0">
      <selection activeCell="L25" sqref="L25"/>
    </sheetView>
  </sheetViews>
  <sheetFormatPr baseColWidth="10" defaultColWidth="11.42578125" defaultRowHeight="14.25" x14ac:dyDescent="0.2"/>
  <cols>
    <col min="1" max="1" width="30.5703125" style="15" customWidth="1"/>
    <col min="2" max="3" width="28.42578125" style="15" customWidth="1"/>
    <col min="4" max="4" width="26" style="15" customWidth="1"/>
    <col min="5" max="5" width="23.5703125" style="15" customWidth="1"/>
    <col min="6" max="15" width="22.85546875" style="15" customWidth="1"/>
    <col min="16" max="16" width="31.42578125" style="15" customWidth="1"/>
    <col min="17" max="16384" width="11.42578125" style="15"/>
  </cols>
  <sheetData>
    <row r="1" spans="1:5" ht="15" x14ac:dyDescent="0.25">
      <c r="A1" s="14" t="s">
        <v>157</v>
      </c>
      <c r="B1" s="14" t="s">
        <v>184</v>
      </c>
      <c r="C1" s="346"/>
      <c r="E1" s="151" t="s">
        <v>877</v>
      </c>
    </row>
    <row r="2" spans="1:5" x14ac:dyDescent="0.2">
      <c r="A2" s="14" t="s">
        <v>156</v>
      </c>
      <c r="B2" s="16" t="s">
        <v>158</v>
      </c>
      <c r="C2" s="347"/>
    </row>
    <row r="3" spans="1:5" x14ac:dyDescent="0.2">
      <c r="A3" s="14" t="s">
        <v>155</v>
      </c>
      <c r="B3" s="16" t="s">
        <v>285</v>
      </c>
      <c r="C3" s="347"/>
    </row>
    <row r="4" spans="1:5" x14ac:dyDescent="0.2">
      <c r="A4" s="14" t="s">
        <v>154</v>
      </c>
      <c r="B4" s="17">
        <v>43691</v>
      </c>
      <c r="C4" s="348"/>
    </row>
    <row r="6" spans="1:5" x14ac:dyDescent="0.2">
      <c r="A6" s="15" t="s">
        <v>120</v>
      </c>
      <c r="B6" s="14" t="s">
        <v>382</v>
      </c>
      <c r="C6" s="20"/>
    </row>
    <row r="7" spans="1:5" ht="28.5" x14ac:dyDescent="0.2">
      <c r="A7" s="15" t="s">
        <v>118</v>
      </c>
      <c r="B7" s="85" t="s">
        <v>278</v>
      </c>
      <c r="C7" s="20"/>
    </row>
    <row r="8" spans="1:5" ht="57" x14ac:dyDescent="0.2">
      <c r="A8" s="15" t="s">
        <v>119</v>
      </c>
      <c r="B8" s="85" t="s">
        <v>279</v>
      </c>
      <c r="C8" s="20"/>
    </row>
    <row r="9" spans="1:5" x14ac:dyDescent="0.2">
      <c r="A9" s="15" t="s">
        <v>121</v>
      </c>
      <c r="B9" s="14" t="s">
        <v>280</v>
      </c>
      <c r="C9" s="20"/>
    </row>
    <row r="10" spans="1:5" x14ac:dyDescent="0.2">
      <c r="A10" s="15" t="s">
        <v>122</v>
      </c>
      <c r="B10" s="14" t="s">
        <v>264</v>
      </c>
      <c r="C10" s="20"/>
    </row>
    <row r="11" spans="1:5" x14ac:dyDescent="0.2">
      <c r="A11" s="15" t="s">
        <v>123</v>
      </c>
      <c r="B11" s="14" t="s">
        <v>265</v>
      </c>
      <c r="C11" s="20"/>
    </row>
    <row r="12" spans="1:5" x14ac:dyDescent="0.2">
      <c r="A12" s="15" t="s">
        <v>3</v>
      </c>
      <c r="B12" s="14" t="s">
        <v>72</v>
      </c>
      <c r="C12" s="20"/>
    </row>
    <row r="13" spans="1:5" x14ac:dyDescent="0.2">
      <c r="A13" s="15" t="s">
        <v>4</v>
      </c>
      <c r="B13" s="14" t="s">
        <v>266</v>
      </c>
      <c r="C13" s="20"/>
    </row>
    <row r="14" spans="1:5" x14ac:dyDescent="0.2">
      <c r="A14" s="15" t="s">
        <v>134</v>
      </c>
      <c r="B14" s="14" t="s">
        <v>101</v>
      </c>
      <c r="C14" s="20"/>
    </row>
    <row r="15" spans="1:5" x14ac:dyDescent="0.2">
      <c r="A15" s="15" t="s">
        <v>0</v>
      </c>
      <c r="B15" s="14" t="s">
        <v>294</v>
      </c>
      <c r="C15" s="20"/>
    </row>
    <row r="16" spans="1:5" x14ac:dyDescent="0.2">
      <c r="A16" s="15" t="s">
        <v>124</v>
      </c>
      <c r="B16" s="14" t="s">
        <v>95</v>
      </c>
      <c r="C16" s="20"/>
    </row>
    <row r="17" spans="1:16" x14ac:dyDescent="0.2">
      <c r="A17" s="15" t="s">
        <v>177</v>
      </c>
      <c r="B17" s="14" t="s">
        <v>268</v>
      </c>
      <c r="C17" s="20"/>
    </row>
    <row r="18" spans="1:16" x14ac:dyDescent="0.2">
      <c r="A18" s="15" t="s">
        <v>178</v>
      </c>
      <c r="B18" s="14" t="s">
        <v>268</v>
      </c>
      <c r="C18" s="20"/>
    </row>
    <row r="19" spans="1:16" x14ac:dyDescent="0.2">
      <c r="A19" s="15" t="s">
        <v>179</v>
      </c>
      <c r="B19" s="14" t="s">
        <v>268</v>
      </c>
      <c r="C19" s="20"/>
    </row>
    <row r="20" spans="1:16" x14ac:dyDescent="0.2">
      <c r="A20" s="15" t="s">
        <v>180</v>
      </c>
      <c r="B20" s="14" t="s">
        <v>268</v>
      </c>
      <c r="C20" s="20"/>
    </row>
    <row r="21" spans="1:16" ht="15" thickBot="1" x14ac:dyDescent="0.25">
      <c r="D21" s="20"/>
    </row>
    <row r="22" spans="1:16" ht="15" x14ac:dyDescent="0.25">
      <c r="A22" s="21" t="s">
        <v>183</v>
      </c>
      <c r="B22" s="21"/>
      <c r="C22" s="21"/>
      <c r="D22" s="343" t="s">
        <v>196</v>
      </c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5"/>
      <c r="P22" s="22"/>
    </row>
    <row r="23" spans="1:16" ht="15.75" thickBot="1" x14ac:dyDescent="0.3">
      <c r="A23" s="67"/>
      <c r="B23" s="67"/>
      <c r="C23" s="67"/>
      <c r="D23" s="57" t="s">
        <v>199</v>
      </c>
      <c r="E23" s="58" t="s">
        <v>200</v>
      </c>
      <c r="F23" s="58" t="s">
        <v>201</v>
      </c>
      <c r="G23" s="58" t="s">
        <v>202</v>
      </c>
      <c r="H23" s="58" t="s">
        <v>203</v>
      </c>
      <c r="I23" s="58" t="s">
        <v>204</v>
      </c>
      <c r="J23" s="58" t="s">
        <v>205</v>
      </c>
      <c r="K23" s="58" t="s">
        <v>206</v>
      </c>
      <c r="L23" s="58" t="s">
        <v>207</v>
      </c>
      <c r="M23" s="58" t="s">
        <v>208</v>
      </c>
      <c r="N23" s="58" t="s">
        <v>209</v>
      </c>
      <c r="O23" s="59" t="s">
        <v>210</v>
      </c>
      <c r="P23" s="47"/>
    </row>
    <row r="24" spans="1:16" s="46" customFormat="1" ht="75.75" thickBot="1" x14ac:dyDescent="0.3">
      <c r="A24" s="68" t="s">
        <v>150</v>
      </c>
      <c r="B24" s="69" t="s">
        <v>211</v>
      </c>
      <c r="C24" s="69" t="s">
        <v>212</v>
      </c>
      <c r="D24" s="50" t="s">
        <v>186</v>
      </c>
      <c r="E24" s="45" t="s">
        <v>189</v>
      </c>
      <c r="F24" s="91" t="s">
        <v>197</v>
      </c>
      <c r="G24" s="45" t="s">
        <v>190</v>
      </c>
      <c r="H24" s="44" t="s">
        <v>187</v>
      </c>
      <c r="I24" s="91" t="s">
        <v>191</v>
      </c>
      <c r="J24" s="44" t="s">
        <v>188</v>
      </c>
      <c r="K24" s="45" t="s">
        <v>192</v>
      </c>
      <c r="L24" s="91" t="s">
        <v>198</v>
      </c>
      <c r="M24" s="45" t="s">
        <v>193</v>
      </c>
      <c r="N24" s="45" t="s">
        <v>194</v>
      </c>
      <c r="O24" s="95" t="s">
        <v>430</v>
      </c>
      <c r="P24" s="44" t="s">
        <v>127</v>
      </c>
    </row>
    <row r="25" spans="1:16" ht="42.75" x14ac:dyDescent="0.2">
      <c r="A25" s="65" t="s">
        <v>130</v>
      </c>
      <c r="B25" s="72" t="s">
        <v>281</v>
      </c>
      <c r="C25" s="72" t="s">
        <v>283</v>
      </c>
      <c r="D25" s="52"/>
      <c r="E25" s="89"/>
      <c r="F25" s="284">
        <v>29</v>
      </c>
      <c r="G25" s="90"/>
      <c r="H25" s="89"/>
      <c r="I25" s="284">
        <v>51</v>
      </c>
      <c r="J25" s="90"/>
      <c r="K25" s="89"/>
      <c r="L25" s="315"/>
      <c r="M25" s="90"/>
      <c r="N25" s="89"/>
      <c r="O25" s="199"/>
      <c r="P25" s="86" t="s">
        <v>274</v>
      </c>
    </row>
    <row r="26" spans="1:16" ht="43.5" thickBot="1" x14ac:dyDescent="0.25">
      <c r="A26" s="65" t="s">
        <v>131</v>
      </c>
      <c r="B26" s="72" t="s">
        <v>282</v>
      </c>
      <c r="C26" s="72" t="s">
        <v>284</v>
      </c>
      <c r="D26" s="52"/>
      <c r="E26" s="89"/>
      <c r="F26" s="71">
        <v>51</v>
      </c>
      <c r="G26" s="90"/>
      <c r="H26" s="89"/>
      <c r="I26" s="71">
        <v>64</v>
      </c>
      <c r="J26" s="90"/>
      <c r="K26" s="89"/>
      <c r="L26" s="316"/>
      <c r="M26" s="90"/>
      <c r="N26" s="89"/>
      <c r="O26" s="200"/>
      <c r="P26" s="86" t="s">
        <v>274</v>
      </c>
    </row>
    <row r="27" spans="1:16" x14ac:dyDescent="0.2">
      <c r="A27" s="65" t="s">
        <v>132</v>
      </c>
      <c r="B27" s="72"/>
      <c r="C27" s="72"/>
      <c r="D27" s="52"/>
      <c r="E27" s="42"/>
      <c r="F27" s="92"/>
      <c r="G27" s="42"/>
      <c r="H27" s="42"/>
      <c r="I27" s="92"/>
      <c r="J27" s="42"/>
      <c r="K27" s="42"/>
      <c r="L27" s="92"/>
      <c r="M27" s="42"/>
      <c r="N27" s="42"/>
      <c r="O27" s="96"/>
      <c r="P27" s="23"/>
    </row>
    <row r="28" spans="1:16" x14ac:dyDescent="0.2">
      <c r="A28" s="65" t="s">
        <v>133</v>
      </c>
      <c r="B28" s="70"/>
      <c r="C28" s="72"/>
      <c r="D28" s="5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  <c r="P28" s="23"/>
    </row>
    <row r="29" spans="1:16" ht="28.5" x14ac:dyDescent="0.2">
      <c r="A29" s="65" t="s">
        <v>152</v>
      </c>
      <c r="B29" s="70" t="s">
        <v>266</v>
      </c>
      <c r="C29" s="72" t="s">
        <v>271</v>
      </c>
      <c r="D29" s="52"/>
      <c r="E29" s="42"/>
      <c r="F29" s="42">
        <v>100</v>
      </c>
      <c r="G29" s="42"/>
      <c r="H29" s="42"/>
      <c r="I29" s="42">
        <v>100</v>
      </c>
      <c r="J29" s="42"/>
      <c r="K29" s="42"/>
      <c r="L29" s="42">
        <v>100</v>
      </c>
      <c r="M29" s="42"/>
      <c r="N29" s="42"/>
      <c r="O29" s="53">
        <v>100</v>
      </c>
      <c r="P29" s="23" t="s">
        <v>288</v>
      </c>
    </row>
    <row r="30" spans="1:16" ht="15" thickBot="1" x14ac:dyDescent="0.25">
      <c r="A30" s="66" t="s">
        <v>153</v>
      </c>
      <c r="B30" s="71"/>
      <c r="C30" s="7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3"/>
    </row>
    <row r="31" spans="1:16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3" spans="1:15" ht="15" x14ac:dyDescent="0.25">
      <c r="A33" s="18" t="s">
        <v>138</v>
      </c>
      <c r="B33" s="19" t="s">
        <v>39</v>
      </c>
      <c r="C33" s="19" t="s">
        <v>142</v>
      </c>
    </row>
    <row r="34" spans="1:15" x14ac:dyDescent="0.2">
      <c r="A34" s="14" t="s">
        <v>136</v>
      </c>
      <c r="B34" s="85" t="s">
        <v>275</v>
      </c>
      <c r="C34" s="85" t="s">
        <v>277</v>
      </c>
    </row>
    <row r="35" spans="1:15" ht="28.5" x14ac:dyDescent="0.2">
      <c r="A35" s="14" t="s">
        <v>137</v>
      </c>
      <c r="B35" s="85" t="s">
        <v>276</v>
      </c>
      <c r="C35" s="85" t="s">
        <v>276</v>
      </c>
    </row>
    <row r="36" spans="1:15" x14ac:dyDescent="0.2">
      <c r="A36" s="20"/>
      <c r="B36" s="20"/>
      <c r="C36" s="20"/>
      <c r="D36" s="349" t="s">
        <v>196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1"/>
    </row>
    <row r="37" spans="1:15" x14ac:dyDescent="0.2">
      <c r="D37" s="84" t="s">
        <v>199</v>
      </c>
      <c r="E37" s="84" t="s">
        <v>200</v>
      </c>
      <c r="F37" s="84" t="s">
        <v>201</v>
      </c>
      <c r="G37" s="84" t="s">
        <v>202</v>
      </c>
      <c r="H37" s="84" t="s">
        <v>203</v>
      </c>
      <c r="I37" s="84" t="s">
        <v>204</v>
      </c>
      <c r="J37" s="84" t="s">
        <v>205</v>
      </c>
      <c r="K37" s="84" t="s">
        <v>206</v>
      </c>
      <c r="L37" s="84" t="s">
        <v>207</v>
      </c>
      <c r="M37" s="84" t="s">
        <v>208</v>
      </c>
      <c r="N37" s="84" t="s">
        <v>209</v>
      </c>
      <c r="O37" s="84" t="s">
        <v>210</v>
      </c>
    </row>
    <row r="38" spans="1:15" ht="75" x14ac:dyDescent="0.25">
      <c r="C38" s="82" t="s">
        <v>141</v>
      </c>
      <c r="D38" s="44" t="s">
        <v>186</v>
      </c>
      <c r="E38" s="45" t="s">
        <v>189</v>
      </c>
      <c r="F38" s="45" t="s">
        <v>197</v>
      </c>
      <c r="G38" s="45" t="s">
        <v>190</v>
      </c>
      <c r="H38" s="44" t="s">
        <v>187</v>
      </c>
      <c r="I38" s="45" t="s">
        <v>191</v>
      </c>
      <c r="J38" s="44" t="s">
        <v>188</v>
      </c>
      <c r="K38" s="45" t="s">
        <v>192</v>
      </c>
      <c r="L38" s="45" t="s">
        <v>198</v>
      </c>
      <c r="M38" s="45" t="s">
        <v>193</v>
      </c>
      <c r="N38" s="45" t="s">
        <v>194</v>
      </c>
      <c r="O38" s="95" t="s">
        <v>430</v>
      </c>
    </row>
    <row r="39" spans="1:15" ht="99.75" x14ac:dyDescent="0.2">
      <c r="C39" s="83" t="s">
        <v>129</v>
      </c>
      <c r="D39" s="14"/>
      <c r="E39" s="14"/>
      <c r="F39" s="85" t="s">
        <v>290</v>
      </c>
      <c r="G39" s="14"/>
      <c r="H39" s="14"/>
      <c r="I39" s="85" t="s">
        <v>290</v>
      </c>
      <c r="J39" s="14"/>
      <c r="K39" s="14"/>
      <c r="L39" s="85" t="s">
        <v>290</v>
      </c>
      <c r="M39" s="14"/>
      <c r="N39" s="14"/>
      <c r="O39" s="85" t="s">
        <v>290</v>
      </c>
    </row>
    <row r="40" spans="1:15" x14ac:dyDescent="0.2">
      <c r="C40" s="83" t="s">
        <v>139</v>
      </c>
      <c r="D40" s="14"/>
      <c r="E40" s="14"/>
      <c r="F40" s="87">
        <v>0.85</v>
      </c>
      <c r="G40" s="14"/>
      <c r="H40" s="14"/>
      <c r="I40" s="87">
        <v>0.85</v>
      </c>
      <c r="J40" s="14"/>
      <c r="K40" s="14"/>
      <c r="L40" s="87">
        <v>0.85</v>
      </c>
      <c r="M40" s="14"/>
      <c r="N40" s="14"/>
      <c r="O40" s="87">
        <v>0.85</v>
      </c>
    </row>
    <row r="41" spans="1:15" x14ac:dyDescent="0.2">
      <c r="C41" s="83" t="s">
        <v>128</v>
      </c>
      <c r="D41" s="14"/>
      <c r="E41" s="14"/>
      <c r="F41" s="87">
        <v>0.95</v>
      </c>
      <c r="G41" s="14"/>
      <c r="H41" s="14"/>
      <c r="I41" s="87">
        <v>0.95</v>
      </c>
      <c r="J41" s="14"/>
      <c r="K41" s="14"/>
      <c r="L41" s="87">
        <v>0.95</v>
      </c>
      <c r="M41" s="14"/>
      <c r="N41" s="14"/>
      <c r="O41" s="87">
        <v>0.95</v>
      </c>
    </row>
    <row r="42" spans="1:15" x14ac:dyDescent="0.2">
      <c r="C42" s="83" t="s">
        <v>140</v>
      </c>
      <c r="D42" s="14"/>
      <c r="E42" s="14"/>
      <c r="F42" s="277">
        <f>+(F25/F26)*F29%</f>
        <v>0.56862745098039214</v>
      </c>
      <c r="G42" s="14"/>
      <c r="H42" s="14"/>
      <c r="I42" s="302">
        <f>+(I25/I26)*I29%</f>
        <v>0.796875</v>
      </c>
      <c r="J42" s="14"/>
      <c r="K42" s="14"/>
      <c r="L42" s="197" t="e">
        <f>+(L25/L26)*L29%</f>
        <v>#DIV/0!</v>
      </c>
      <c r="M42" s="14"/>
      <c r="N42" s="14"/>
      <c r="O42" s="197" t="e">
        <f>+(O25/O26)*O29%</f>
        <v>#DIV/0!</v>
      </c>
    </row>
    <row r="44" spans="1:15" ht="15" x14ac:dyDescent="0.25">
      <c r="A44" s="18" t="s">
        <v>149</v>
      </c>
      <c r="B44" s="19">
        <v>2019</v>
      </c>
    </row>
    <row r="45" spans="1:15" x14ac:dyDescent="0.2">
      <c r="A45" s="14" t="s">
        <v>135</v>
      </c>
      <c r="B45" s="14" t="s">
        <v>114</v>
      </c>
    </row>
    <row r="46" spans="1:15" x14ac:dyDescent="0.2">
      <c r="A46" s="14" t="s">
        <v>143</v>
      </c>
      <c r="B46" s="87">
        <v>0.85</v>
      </c>
    </row>
    <row r="47" spans="1:15" x14ac:dyDescent="0.2">
      <c r="A47" s="14" t="s">
        <v>144</v>
      </c>
      <c r="B47" s="87">
        <v>0.95</v>
      </c>
    </row>
    <row r="48" spans="1:15" x14ac:dyDescent="0.2">
      <c r="A48" s="14" t="s">
        <v>145</v>
      </c>
      <c r="B48" s="98" t="e">
        <f>+AVERAGE(F42,I42,L42,O42)</f>
        <v>#DIV/0!</v>
      </c>
    </row>
    <row r="50" spans="1:15" ht="35.25" customHeight="1" x14ac:dyDescent="0.25">
      <c r="A50" s="60" t="s">
        <v>146</v>
      </c>
      <c r="B50" s="61" t="s">
        <v>147</v>
      </c>
      <c r="C50" s="61" t="s">
        <v>148</v>
      </c>
      <c r="D50" s="61" t="s">
        <v>172</v>
      </c>
      <c r="E50" s="62" t="s">
        <v>182</v>
      </c>
      <c r="F50" s="43"/>
      <c r="G50" s="43"/>
      <c r="H50" s="43"/>
      <c r="I50" s="43"/>
      <c r="J50" s="43"/>
      <c r="K50" s="43"/>
      <c r="L50" s="43"/>
      <c r="M50" s="43"/>
    </row>
    <row r="51" spans="1:15" x14ac:dyDescent="0.2">
      <c r="A51" s="14" t="s">
        <v>136</v>
      </c>
      <c r="B51" s="14"/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</row>
    <row r="52" spans="1:15" x14ac:dyDescent="0.2">
      <c r="A52" s="14" t="s">
        <v>137</v>
      </c>
      <c r="B52" s="14"/>
      <c r="C52" s="14"/>
      <c r="D52" s="14"/>
      <c r="E52" s="14"/>
      <c r="F52" s="20"/>
      <c r="G52" s="20"/>
      <c r="H52" s="20"/>
      <c r="I52" s="20"/>
      <c r="J52" s="20"/>
      <c r="K52" s="20"/>
      <c r="L52" s="20"/>
      <c r="M52" s="20"/>
    </row>
    <row r="54" spans="1:15" x14ac:dyDescent="0.2">
      <c r="M54" s="429"/>
      <c r="N54" s="242" t="s">
        <v>1023</v>
      </c>
      <c r="O54" s="243" t="s">
        <v>1028</v>
      </c>
    </row>
    <row r="55" spans="1:15" x14ac:dyDescent="0.2">
      <c r="M55" s="429"/>
      <c r="N55" s="242" t="s">
        <v>155</v>
      </c>
      <c r="O55" s="243" t="s">
        <v>285</v>
      </c>
    </row>
    <row r="56" spans="1:15" x14ac:dyDescent="0.2">
      <c r="M56" s="429"/>
      <c r="N56" s="242" t="s">
        <v>156</v>
      </c>
      <c r="O56" s="244" t="s">
        <v>158</v>
      </c>
    </row>
    <row r="57" spans="1:15" x14ac:dyDescent="0.2">
      <c r="M57" s="429"/>
      <c r="N57" s="242" t="s">
        <v>154</v>
      </c>
      <c r="O57" s="247">
        <v>43691</v>
      </c>
    </row>
    <row r="58" spans="1:15" x14ac:dyDescent="0.2">
      <c r="M58" s="429"/>
      <c r="N58" s="242" t="s">
        <v>1025</v>
      </c>
      <c r="O58" s="244" t="s">
        <v>1026</v>
      </c>
    </row>
    <row r="59" spans="1:15" x14ac:dyDescent="0.2">
      <c r="M59" s="429"/>
      <c r="N59" s="242" t="s">
        <v>1027</v>
      </c>
      <c r="O59" s="243">
        <v>1</v>
      </c>
    </row>
  </sheetData>
  <mergeCells count="4">
    <mergeCell ref="C1:C4"/>
    <mergeCell ref="D22:O22"/>
    <mergeCell ref="D36:O36"/>
    <mergeCell ref="M54:M59"/>
  </mergeCells>
  <hyperlinks>
    <hyperlink ref="E1" location="ÍNDICE!A1" display="I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12</vt:i4>
      </vt:variant>
    </vt:vector>
  </HeadingPairs>
  <TitlesOfParts>
    <vt:vector size="83" baseType="lpstr">
      <vt:lpstr>Cuadro-de-Mando-Integral</vt:lpstr>
      <vt:lpstr>Plataforma estratégica</vt:lpstr>
      <vt:lpstr>Formato_Ficha-del-indicador</vt:lpstr>
      <vt:lpstr>Tablero-indicadores</vt:lpstr>
      <vt:lpstr>ÍNDICE</vt:lpstr>
      <vt:lpstr>TD</vt:lpstr>
      <vt:lpstr>Hoja1</vt:lpstr>
      <vt:lpstr>Ficha_IND-PCS-PI-001-0</vt:lpstr>
      <vt:lpstr>Ficha_IND-PCS-PI-002-0</vt:lpstr>
      <vt:lpstr>Ficha_IND-PCS-GC-001-1</vt:lpstr>
      <vt:lpstr>Ficha_IND-PCS-GC-001-0</vt:lpstr>
      <vt:lpstr>Ficha_IND-PCS-SG-001-0</vt:lpstr>
      <vt:lpstr>Ficha_IND-PCS-SG-002-0</vt:lpstr>
      <vt:lpstr>Ficha_IND-PCS-CM-001-0</vt:lpstr>
      <vt:lpstr>Ficha_IND-PCS-CM-002-0</vt:lpstr>
      <vt:lpstr>Ficha_IND-PCS-PE-001-1</vt:lpstr>
      <vt:lpstr>Ficha_IND-PCS-PE-001-0</vt:lpstr>
      <vt:lpstr>Ficha_IND-PCS-PE-002-0</vt:lpstr>
      <vt:lpstr>Ficha_IND-PCS-ED-001-0</vt:lpstr>
      <vt:lpstr>Ficha_IND-PCS-ED-002-0</vt:lpstr>
      <vt:lpstr>Ficha_IND-PCS-RP-001-0</vt:lpstr>
      <vt:lpstr>Ficha_IND-PCS-RP-002-0</vt:lpstr>
      <vt:lpstr>Ficha_IND-PCS-DO-001-0</vt:lpstr>
      <vt:lpstr>Ficha_IND-PCS-DO-001-1</vt:lpstr>
      <vt:lpstr>Ficha_IND-PCS-VG-001-0</vt:lpstr>
      <vt:lpstr>Ficha_IND-PCS-VG-002-0</vt:lpstr>
      <vt:lpstr>Ficha_IND-PCS-VG-003-0</vt:lpstr>
      <vt:lpstr>Ficha_IND-PCS-VG-004-0</vt:lpstr>
      <vt:lpstr>Ficha_IND-PCS-VG-005-0</vt:lpstr>
      <vt:lpstr>Ficha_IND-PCS-VG-006-0</vt:lpstr>
      <vt:lpstr>Ficha_IND-PCS-VG-007-0</vt:lpstr>
      <vt:lpstr>Ficha_IND-PCS-VG-008-0</vt:lpstr>
      <vt:lpstr>Ficha_IND-PCS-VG-009-0</vt:lpstr>
      <vt:lpstr>Ficha_IND-PCS-CD-001-1</vt:lpstr>
      <vt:lpstr>Ficha_IND-PCS-CD-001-0</vt:lpstr>
      <vt:lpstr>Ficha_IND-PCS-CD-002-0</vt:lpstr>
      <vt:lpstr>Ficha_IND-PCS-CD-003-0</vt:lpstr>
      <vt:lpstr>Ficha_IND-PCS-CD-003-1</vt:lpstr>
      <vt:lpstr>Ficha_IND-PCS-CD-004-1</vt:lpstr>
      <vt:lpstr>Ficha_IND-PCS-CD-004-0</vt:lpstr>
      <vt:lpstr>Ficha_IND-PCS-AT-001-0</vt:lpstr>
      <vt:lpstr>Ficha_IND-PCS-AT-002-0</vt:lpstr>
      <vt:lpstr>Ficha_IND-PCS-AT-002-1</vt:lpstr>
      <vt:lpstr>Ficha_IND-PCS-AU-001-0</vt:lpstr>
      <vt:lpstr>Ficha_IND-PCS-AU-002-0</vt:lpstr>
      <vt:lpstr>Ficha_IND-PCS-AU-003-0</vt:lpstr>
      <vt:lpstr>Ficha_IND-PCS-IT-001-0</vt:lpstr>
      <vt:lpstr>Ficha_IND-PCS-IT-002-1</vt:lpstr>
      <vt:lpstr>Ficha_IND-PCS-CT-001-0</vt:lpstr>
      <vt:lpstr>Ficha_IND-PCS-CT-002-0</vt:lpstr>
      <vt:lpstr>Ficha_IND-PCS-CT-003-0</vt:lpstr>
      <vt:lpstr>Ficha_IND-PCS-GD-001-1</vt:lpstr>
      <vt:lpstr>Ficha_IND-PCS-GD-002-1</vt:lpstr>
      <vt:lpstr>Ficha_IND-PCS-GD-003-1</vt:lpstr>
      <vt:lpstr>Ficha_IND-PCS-CB-001-0</vt:lpstr>
      <vt:lpstr>Ficha_IND-PCS-CB-002-0</vt:lpstr>
      <vt:lpstr>Ficha_IND-PCS-GF-001-1</vt:lpstr>
      <vt:lpstr>Ficha_IND-PCS-GF-002-1</vt:lpstr>
      <vt:lpstr>Ficha_IND-PCS-GF-003-1</vt:lpstr>
      <vt:lpstr>Ficha_IND-PCS-RT-001-0</vt:lpstr>
      <vt:lpstr>Ficha_IND-PCS-RT-002-0</vt:lpstr>
      <vt:lpstr>Ficha_IND-PCS-TI-001-0</vt:lpstr>
      <vt:lpstr>Ficha_IND-PCS-TI-002-0</vt:lpstr>
      <vt:lpstr>Ficha_IND-PCS-RL-001-0</vt:lpstr>
      <vt:lpstr>Ficha_IND-PCS-RL-002-0</vt:lpstr>
      <vt:lpstr>Ficha_IND-PCS-ES-001-0</vt:lpstr>
      <vt:lpstr>Ficha_IND-PCS-ES-002-0</vt:lpstr>
      <vt:lpstr>Ficha_IND-PCS-ES-003-0</vt:lpstr>
      <vt:lpstr>Ficha_IND-PCS-ES-004-0</vt:lpstr>
      <vt:lpstr>Para_SIRECI</vt:lpstr>
      <vt:lpstr>Listados</vt:lpstr>
      <vt:lpstr>Frecuencia</vt:lpstr>
      <vt:lpstr>Indicador_atributo</vt:lpstr>
      <vt:lpstr>Indicador_tipo</vt:lpstr>
      <vt:lpstr>Indicador_tipo_SIRECI</vt:lpstr>
      <vt:lpstr>lista_si_no</vt:lpstr>
      <vt:lpstr>Perspectiva</vt:lpstr>
      <vt:lpstr>Proceso_tipo</vt:lpstr>
      <vt:lpstr>Procesos</vt:lpstr>
      <vt:lpstr>Responsable</vt:lpstr>
      <vt:lpstr>Tendencia</vt:lpstr>
      <vt:lpstr>Vigencia</vt:lpstr>
      <vt:lpstr>Vigencia_consolidación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Giovanni Riaño Toloza</dc:creator>
  <cp:lastModifiedBy>Gineth Paola Saenz Pinzon</cp:lastModifiedBy>
  <dcterms:created xsi:type="dcterms:W3CDTF">2019-03-26T17:18:06Z</dcterms:created>
  <dcterms:modified xsi:type="dcterms:W3CDTF">2020-11-09T19:55:24Z</dcterms:modified>
</cp:coreProperties>
</file>