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cnscgov-my.sharepoint.com/personal/ngarzon_cnsc_gov_co/Documents/2021/6 Riesgos/"/>
    </mc:Choice>
  </mc:AlternateContent>
  <xr:revisionPtr revIDLastSave="21" documentId="8_{517CEEE6-E299-47DD-9228-A8D72B359F32}" xr6:coauthVersionLast="47" xr6:coauthVersionMax="47" xr10:uidLastSave="{6BA2F1BE-7560-436F-B90C-B29ADA555901}"/>
  <bookViews>
    <workbookView xWindow="-120" yWindow="-120" windowWidth="20730" windowHeight="11160" xr2:uid="{00000000-000D-0000-FFFF-FFFF00000000}"/>
  </bookViews>
  <sheets>
    <sheet name="F-SG-004 Mapa de Riesgos" sheetId="2" r:id="rId1"/>
    <sheet name="Instr. Mapa Riesgos" sheetId="6" r:id="rId2"/>
    <sheet name="Parámetros" sheetId="3" state="hidden" r:id="rId3"/>
  </sheets>
  <definedNames>
    <definedName name="_xlnm._FilterDatabase" localSheetId="0" hidden="1">'F-SG-004 Mapa de Riesgos'!$A$7:$AD$73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0" i="2" l="1"/>
  <c r="AA50" i="2"/>
  <c r="W50" i="2"/>
  <c r="T50" i="2"/>
  <c r="S50" i="2"/>
  <c r="R50" i="2"/>
  <c r="K50" i="2"/>
  <c r="J50" i="2"/>
  <c r="AB49" i="2"/>
  <c r="AA49" i="2"/>
  <c r="W49" i="2"/>
  <c r="T49" i="2"/>
  <c r="S49" i="2"/>
  <c r="R49" i="2"/>
  <c r="K49" i="2"/>
  <c r="J49" i="2"/>
  <c r="AB48" i="2"/>
  <c r="AA48" i="2"/>
  <c r="W48" i="2"/>
  <c r="T48" i="2"/>
  <c r="S48" i="2"/>
  <c r="R48" i="2"/>
  <c r="K48" i="2"/>
  <c r="J48" i="2"/>
  <c r="AB47" i="2"/>
  <c r="AA47" i="2"/>
  <c r="W47" i="2"/>
  <c r="T47" i="2"/>
  <c r="S47" i="2"/>
  <c r="R47" i="2"/>
  <c r="K47" i="2"/>
  <c r="J47" i="2"/>
  <c r="AB46" i="2"/>
  <c r="AA46" i="2"/>
  <c r="W46" i="2"/>
  <c r="T46" i="2"/>
  <c r="S46" i="2"/>
  <c r="R46" i="2"/>
  <c r="K46" i="2"/>
  <c r="J46" i="2"/>
  <c r="AB45" i="2"/>
  <c r="AA45" i="2"/>
  <c r="W45" i="2"/>
  <c r="T45" i="2"/>
  <c r="S45" i="2"/>
  <c r="R45" i="2"/>
  <c r="K45" i="2"/>
  <c r="J45" i="2"/>
  <c r="AB44" i="2"/>
  <c r="AA44" i="2"/>
  <c r="W44" i="2"/>
  <c r="T44" i="2"/>
  <c r="S44" i="2"/>
  <c r="R44" i="2"/>
  <c r="K44" i="2"/>
  <c r="J44" i="2"/>
  <c r="AB43" i="2"/>
  <c r="AA43" i="2"/>
  <c r="W43" i="2"/>
  <c r="T43" i="2"/>
  <c r="S43" i="2"/>
  <c r="R43" i="2"/>
  <c r="K43" i="2"/>
  <c r="J43" i="2"/>
  <c r="AB42" i="2"/>
  <c r="AA42" i="2"/>
  <c r="W42" i="2"/>
  <c r="T42" i="2"/>
  <c r="S42" i="2"/>
  <c r="R42" i="2"/>
  <c r="K42" i="2"/>
  <c r="J42" i="2"/>
  <c r="AB41" i="2"/>
  <c r="AA41" i="2"/>
  <c r="W41" i="2"/>
  <c r="T41" i="2"/>
  <c r="S41" i="2"/>
  <c r="R41" i="2"/>
  <c r="K41" i="2"/>
  <c r="J41" i="2"/>
  <c r="AB40" i="2"/>
  <c r="AA40" i="2"/>
  <c r="W40" i="2"/>
  <c r="T40" i="2"/>
  <c r="S40" i="2"/>
  <c r="R40" i="2"/>
  <c r="K40" i="2"/>
  <c r="J40" i="2"/>
  <c r="AB39" i="2"/>
  <c r="AA39" i="2"/>
  <c r="W39" i="2"/>
  <c r="T39" i="2"/>
  <c r="S39" i="2"/>
  <c r="R39" i="2"/>
  <c r="K39" i="2"/>
  <c r="J39" i="2"/>
  <c r="AB38" i="2"/>
  <c r="AA38" i="2"/>
  <c r="W38" i="2"/>
  <c r="T38" i="2"/>
  <c r="S38" i="2"/>
  <c r="R38" i="2"/>
  <c r="K38" i="2"/>
  <c r="J38" i="2"/>
  <c r="AB37" i="2"/>
  <c r="AA37" i="2"/>
  <c r="W37" i="2"/>
  <c r="T37" i="2"/>
  <c r="S37" i="2"/>
  <c r="R37" i="2"/>
  <c r="K37" i="2"/>
  <c r="J37" i="2"/>
  <c r="AB35" i="2"/>
  <c r="AA35" i="2"/>
  <c r="W35" i="2"/>
  <c r="T35" i="2"/>
  <c r="S35" i="2"/>
  <c r="R35" i="2"/>
  <c r="K35" i="2"/>
  <c r="J35" i="2"/>
  <c r="AB36" i="2"/>
  <c r="AA36" i="2"/>
  <c r="W36" i="2"/>
  <c r="T36" i="2"/>
  <c r="S36" i="2"/>
  <c r="R36" i="2"/>
  <c r="K36" i="2"/>
  <c r="J36" i="2"/>
  <c r="AB34" i="2"/>
  <c r="AA34" i="2"/>
  <c r="W34" i="2"/>
  <c r="T34" i="2"/>
  <c r="S34" i="2"/>
  <c r="R34" i="2"/>
  <c r="K34" i="2"/>
  <c r="J34" i="2"/>
  <c r="L34" i="2" l="1"/>
  <c r="M34" i="2" s="1"/>
  <c r="L36" i="2"/>
  <c r="M36" i="2" s="1"/>
  <c r="L35" i="2"/>
  <c r="M35" i="2" s="1"/>
  <c r="L50" i="2"/>
  <c r="M50" i="2" s="1"/>
  <c r="AC48" i="2"/>
  <c r="AD48" i="2" s="1"/>
  <c r="L45" i="2"/>
  <c r="M45" i="2" s="1"/>
  <c r="L47" i="2"/>
  <c r="M47" i="2" s="1"/>
  <c r="AC44" i="2"/>
  <c r="AD44" i="2" s="1"/>
  <c r="U44" i="2"/>
  <c r="V44" i="2" s="1"/>
  <c r="U47" i="2"/>
  <c r="V47" i="2" s="1"/>
  <c r="U48" i="2"/>
  <c r="V48" i="2" s="1"/>
  <c r="AC34" i="2"/>
  <c r="AD34" i="2" s="1"/>
  <c r="AC35" i="2"/>
  <c r="AD35" i="2" s="1"/>
  <c r="AC38" i="2"/>
  <c r="AD38" i="2" s="1"/>
  <c r="AC39" i="2"/>
  <c r="AD39" i="2" s="1"/>
  <c r="AC40" i="2"/>
  <c r="AD40" i="2" s="1"/>
  <c r="L37" i="2"/>
  <c r="M37" i="2" s="1"/>
  <c r="L39" i="2"/>
  <c r="M39" i="2" s="1"/>
  <c r="L43" i="2"/>
  <c r="M43" i="2" s="1"/>
  <c r="U43" i="2"/>
  <c r="V43" i="2" s="1"/>
  <c r="U45" i="2"/>
  <c r="V45" i="2" s="1"/>
  <c r="AC41" i="2"/>
  <c r="AD41" i="2" s="1"/>
  <c r="L41" i="2"/>
  <c r="M41" i="2" s="1"/>
  <c r="AC45" i="2"/>
  <c r="AD45" i="2" s="1"/>
  <c r="U41" i="2"/>
  <c r="V41" i="2" s="1"/>
  <c r="U39" i="2"/>
  <c r="V39" i="2" s="1"/>
  <c r="AC49" i="2"/>
  <c r="AD49" i="2" s="1"/>
  <c r="AC50" i="2"/>
  <c r="AD50" i="2" s="1"/>
  <c r="AC36" i="2"/>
  <c r="AD36" i="2" s="1"/>
  <c r="L40" i="2"/>
  <c r="M40" i="2" s="1"/>
  <c r="L42" i="2"/>
  <c r="M42" i="2" s="1"/>
  <c r="AC43" i="2"/>
  <c r="AD43" i="2" s="1"/>
  <c r="U49" i="2"/>
  <c r="V49" i="2" s="1"/>
  <c r="AC37" i="2"/>
  <c r="AD37" i="2" s="1"/>
  <c r="U40" i="2"/>
  <c r="V40" i="2" s="1"/>
  <c r="AC46" i="2"/>
  <c r="AD46" i="2" s="1"/>
  <c r="U34" i="2"/>
  <c r="V34" i="2" s="1"/>
  <c r="U36" i="2"/>
  <c r="V36" i="2" s="1"/>
  <c r="U35" i="2"/>
  <c r="V35" i="2" s="1"/>
  <c r="L38" i="2"/>
  <c r="M38" i="2" s="1"/>
  <c r="U42" i="2"/>
  <c r="V42" i="2" s="1"/>
  <c r="L44" i="2"/>
  <c r="M44" i="2" s="1"/>
  <c r="L46" i="2"/>
  <c r="M46" i="2" s="1"/>
  <c r="AC47" i="2"/>
  <c r="AD47" i="2" s="1"/>
  <c r="U50" i="2"/>
  <c r="V50" i="2" s="1"/>
  <c r="U38" i="2"/>
  <c r="V38" i="2" s="1"/>
  <c r="U37" i="2"/>
  <c r="V37" i="2" s="1"/>
  <c r="AC42" i="2"/>
  <c r="AD42" i="2" s="1"/>
  <c r="U46" i="2"/>
  <c r="V46" i="2" s="1"/>
  <c r="L48" i="2"/>
  <c r="M48" i="2" s="1"/>
  <c r="L49" i="2"/>
  <c r="M49" i="2" s="1"/>
  <c r="AB73" i="2" l="1"/>
  <c r="AA73" i="2"/>
  <c r="W73" i="2"/>
  <c r="T73" i="2"/>
  <c r="S73" i="2"/>
  <c r="R73" i="2"/>
  <c r="K73" i="2"/>
  <c r="J73" i="2"/>
  <c r="AB72" i="2"/>
  <c r="AA72" i="2"/>
  <c r="W72" i="2"/>
  <c r="T72" i="2"/>
  <c r="S72" i="2"/>
  <c r="R72" i="2"/>
  <c r="K72" i="2"/>
  <c r="J72" i="2"/>
  <c r="U73" i="2" l="1"/>
  <c r="V73" i="2" s="1"/>
  <c r="AC73" i="2"/>
  <c r="AD73" i="2" s="1"/>
  <c r="L73" i="2"/>
  <c r="M73" i="2" s="1"/>
  <c r="AC72" i="2"/>
  <c r="AD72" i="2" s="1"/>
  <c r="U72" i="2"/>
  <c r="V72" i="2" s="1"/>
  <c r="L72" i="2"/>
  <c r="M72" i="2" s="1"/>
  <c r="AB71" i="2" l="1"/>
  <c r="AA71" i="2"/>
  <c r="W71" i="2"/>
  <c r="T71" i="2"/>
  <c r="S71" i="2"/>
  <c r="R71" i="2"/>
  <c r="K71" i="2"/>
  <c r="J71" i="2"/>
  <c r="L71" i="2" l="1"/>
  <c r="M71" i="2" s="1"/>
  <c r="U71" i="2"/>
  <c r="V71" i="2" s="1"/>
  <c r="AC71" i="2"/>
  <c r="AD71" i="2" s="1"/>
  <c r="AB70" i="2" l="1"/>
  <c r="AA70" i="2"/>
  <c r="W70" i="2"/>
  <c r="T70" i="2"/>
  <c r="S70" i="2"/>
  <c r="R70" i="2"/>
  <c r="K70" i="2"/>
  <c r="J70" i="2"/>
  <c r="U70" i="2" l="1"/>
  <c r="V70" i="2" s="1"/>
  <c r="AC70" i="2"/>
  <c r="AD70" i="2" s="1"/>
  <c r="L70" i="2"/>
  <c r="M70" i="2" s="1"/>
  <c r="AB69" i="2"/>
  <c r="AA69" i="2"/>
  <c r="W69" i="2"/>
  <c r="T69" i="2"/>
  <c r="S69" i="2"/>
  <c r="R69" i="2"/>
  <c r="K69" i="2"/>
  <c r="J69" i="2"/>
  <c r="L69" i="2" l="1"/>
  <c r="M69" i="2" s="1"/>
  <c r="U69" i="2"/>
  <c r="V69" i="2" s="1"/>
  <c r="AC69" i="2"/>
  <c r="AD69" i="2" s="1"/>
  <c r="AB68" i="2"/>
  <c r="AA68" i="2"/>
  <c r="W68" i="2"/>
  <c r="T68" i="2"/>
  <c r="S68" i="2"/>
  <c r="R68" i="2"/>
  <c r="K68" i="2"/>
  <c r="J68" i="2"/>
  <c r="AC68" i="2" l="1"/>
  <c r="AD68" i="2" s="1"/>
  <c r="U68" i="2"/>
  <c r="V68" i="2" s="1"/>
  <c r="L68" i="2"/>
  <c r="M68" i="2" s="1"/>
  <c r="AB67" i="2" l="1"/>
  <c r="AA67" i="2"/>
  <c r="W67" i="2"/>
  <c r="T67" i="2"/>
  <c r="S67" i="2"/>
  <c r="R67" i="2"/>
  <c r="K67" i="2"/>
  <c r="J67" i="2"/>
  <c r="AB66" i="2"/>
  <c r="AA66" i="2"/>
  <c r="W66" i="2"/>
  <c r="T66" i="2"/>
  <c r="S66" i="2"/>
  <c r="R66" i="2"/>
  <c r="K66" i="2"/>
  <c r="J66" i="2"/>
  <c r="L67" i="2" l="1"/>
  <c r="M67" i="2" s="1"/>
  <c r="AC66" i="2"/>
  <c r="AD66" i="2" s="1"/>
  <c r="U66" i="2"/>
  <c r="V66" i="2" s="1"/>
  <c r="AC67" i="2"/>
  <c r="AD67" i="2" s="1"/>
  <c r="U67" i="2"/>
  <c r="V67" i="2" s="1"/>
  <c r="L66" i="2"/>
  <c r="M66" i="2" s="1"/>
  <c r="AB65" i="2" l="1"/>
  <c r="AA65" i="2"/>
  <c r="W65" i="2"/>
  <c r="T65" i="2"/>
  <c r="S65" i="2"/>
  <c r="R65" i="2"/>
  <c r="K65" i="2"/>
  <c r="J65" i="2"/>
  <c r="AB64" i="2"/>
  <c r="AA64" i="2"/>
  <c r="W64" i="2"/>
  <c r="T64" i="2"/>
  <c r="S64" i="2"/>
  <c r="R64" i="2"/>
  <c r="K64" i="2"/>
  <c r="J64" i="2"/>
  <c r="AB63" i="2"/>
  <c r="AA63" i="2"/>
  <c r="W63" i="2"/>
  <c r="T63" i="2"/>
  <c r="S63" i="2"/>
  <c r="R63" i="2"/>
  <c r="K63" i="2"/>
  <c r="J63" i="2"/>
  <c r="AC63" i="2" l="1"/>
  <c r="AD63" i="2" s="1"/>
  <c r="U64" i="2"/>
  <c r="V64" i="2" s="1"/>
  <c r="AC65" i="2"/>
  <c r="AD65" i="2" s="1"/>
  <c r="U65" i="2"/>
  <c r="V65" i="2" s="1"/>
  <c r="L65" i="2"/>
  <c r="M65" i="2" s="1"/>
  <c r="AC64" i="2"/>
  <c r="AD64" i="2" s="1"/>
  <c r="L64" i="2"/>
  <c r="M64" i="2" s="1"/>
  <c r="U63" i="2"/>
  <c r="V63" i="2" s="1"/>
  <c r="L63" i="2"/>
  <c r="M63" i="2" s="1"/>
  <c r="AB62" i="2" l="1"/>
  <c r="AA62" i="2"/>
  <c r="W62" i="2"/>
  <c r="T62" i="2"/>
  <c r="S62" i="2"/>
  <c r="R62" i="2"/>
  <c r="K62" i="2"/>
  <c r="J62" i="2"/>
  <c r="U62" i="2" l="1"/>
  <c r="V62" i="2" s="1"/>
  <c r="AC62" i="2"/>
  <c r="AD62" i="2" s="1"/>
  <c r="L62" i="2"/>
  <c r="M62" i="2" s="1"/>
  <c r="AB61" i="2" l="1"/>
  <c r="AA61" i="2"/>
  <c r="W61" i="2"/>
  <c r="T61" i="2"/>
  <c r="S61" i="2"/>
  <c r="R61" i="2"/>
  <c r="K61" i="2"/>
  <c r="J61" i="2"/>
  <c r="AB60" i="2"/>
  <c r="AA60" i="2"/>
  <c r="W60" i="2"/>
  <c r="T60" i="2"/>
  <c r="S60" i="2"/>
  <c r="R60" i="2"/>
  <c r="K60" i="2"/>
  <c r="J60" i="2"/>
  <c r="AB59" i="2"/>
  <c r="AA59" i="2"/>
  <c r="W59" i="2"/>
  <c r="T59" i="2"/>
  <c r="S59" i="2"/>
  <c r="R59" i="2"/>
  <c r="K59" i="2"/>
  <c r="J59" i="2"/>
  <c r="L61" i="2" l="1"/>
  <c r="M61" i="2" s="1"/>
  <c r="AC61" i="2"/>
  <c r="AD61" i="2" s="1"/>
  <c r="U60" i="2"/>
  <c r="V60" i="2" s="1"/>
  <c r="U61" i="2"/>
  <c r="V61" i="2" s="1"/>
  <c r="AC60" i="2"/>
  <c r="AD60" i="2" s="1"/>
  <c r="L60" i="2"/>
  <c r="M60" i="2" s="1"/>
  <c r="AC59" i="2"/>
  <c r="AD59" i="2" s="1"/>
  <c r="U59" i="2"/>
  <c r="V59" i="2" s="1"/>
  <c r="L59" i="2"/>
  <c r="M59" i="2" s="1"/>
  <c r="AB51" i="2" l="1"/>
  <c r="AA51" i="2"/>
  <c r="W51" i="2"/>
  <c r="T51" i="2"/>
  <c r="S51" i="2"/>
  <c r="R51" i="2"/>
  <c r="K51" i="2"/>
  <c r="J51" i="2"/>
  <c r="AB52" i="2"/>
  <c r="AA52" i="2"/>
  <c r="W52" i="2"/>
  <c r="T52" i="2"/>
  <c r="S52" i="2"/>
  <c r="R52" i="2"/>
  <c r="K52" i="2"/>
  <c r="J52" i="2"/>
  <c r="AB53" i="2"/>
  <c r="AA53" i="2"/>
  <c r="W53" i="2"/>
  <c r="T53" i="2"/>
  <c r="S53" i="2"/>
  <c r="R53" i="2"/>
  <c r="K53" i="2"/>
  <c r="J53" i="2"/>
  <c r="AB54" i="2"/>
  <c r="AA54" i="2"/>
  <c r="W54" i="2"/>
  <c r="T54" i="2"/>
  <c r="S54" i="2"/>
  <c r="R54" i="2"/>
  <c r="K54" i="2"/>
  <c r="J54" i="2"/>
  <c r="AB55" i="2"/>
  <c r="AA55" i="2"/>
  <c r="W55" i="2"/>
  <c r="T55" i="2"/>
  <c r="S55" i="2"/>
  <c r="R55" i="2"/>
  <c r="K55" i="2"/>
  <c r="J55" i="2"/>
  <c r="AB56" i="2"/>
  <c r="AA56" i="2"/>
  <c r="W56" i="2"/>
  <c r="T56" i="2"/>
  <c r="S56" i="2"/>
  <c r="R56" i="2"/>
  <c r="K56" i="2"/>
  <c r="J56" i="2"/>
  <c r="AB57" i="2"/>
  <c r="AA57" i="2"/>
  <c r="W57" i="2"/>
  <c r="T57" i="2"/>
  <c r="S57" i="2"/>
  <c r="R57" i="2"/>
  <c r="K57" i="2"/>
  <c r="J57" i="2"/>
  <c r="L57" i="2" l="1"/>
  <c r="M57" i="2" s="1"/>
  <c r="L56" i="2"/>
  <c r="M56" i="2" s="1"/>
  <c r="U57" i="2"/>
  <c r="V57" i="2" s="1"/>
  <c r="U56" i="2"/>
  <c r="V56" i="2" s="1"/>
  <c r="U55" i="2"/>
  <c r="V55" i="2" s="1"/>
  <c r="AC56" i="2"/>
  <c r="AD56" i="2" s="1"/>
  <c r="AC55" i="2"/>
  <c r="AD55" i="2" s="1"/>
  <c r="AC53" i="2"/>
  <c r="AD53" i="2" s="1"/>
  <c r="U51" i="2"/>
  <c r="V51" i="2" s="1"/>
  <c r="AC57" i="2"/>
  <c r="AD57" i="2" s="1"/>
  <c r="L55" i="2"/>
  <c r="M55" i="2" s="1"/>
  <c r="AC54" i="2"/>
  <c r="AD54" i="2" s="1"/>
  <c r="L54" i="2"/>
  <c r="M54" i="2" s="1"/>
  <c r="U53" i="2"/>
  <c r="V53" i="2" s="1"/>
  <c r="L53" i="2"/>
  <c r="M53" i="2" s="1"/>
  <c r="AC52" i="2"/>
  <c r="AD52" i="2" s="1"/>
  <c r="L52" i="2"/>
  <c r="M52" i="2" s="1"/>
  <c r="AC51" i="2"/>
  <c r="AD51" i="2" s="1"/>
  <c r="L51" i="2"/>
  <c r="M51" i="2" s="1"/>
  <c r="U54" i="2"/>
  <c r="V54" i="2" s="1"/>
  <c r="U52" i="2"/>
  <c r="V52" i="2" s="1"/>
  <c r="AB33" i="2" l="1"/>
  <c r="AA33" i="2"/>
  <c r="W33" i="2"/>
  <c r="T33" i="2"/>
  <c r="S33" i="2"/>
  <c r="R33" i="2"/>
  <c r="K33" i="2"/>
  <c r="J33" i="2"/>
  <c r="AB32" i="2"/>
  <c r="AA32" i="2"/>
  <c r="W32" i="2"/>
  <c r="T32" i="2"/>
  <c r="S32" i="2"/>
  <c r="R32" i="2"/>
  <c r="K32" i="2"/>
  <c r="J32" i="2"/>
  <c r="AB58" i="2"/>
  <c r="AA58" i="2"/>
  <c r="W58" i="2"/>
  <c r="T58" i="2"/>
  <c r="S58" i="2"/>
  <c r="R58" i="2"/>
  <c r="K58" i="2"/>
  <c r="J58" i="2"/>
  <c r="AC32" i="2" l="1"/>
  <c r="AD32" i="2" s="1"/>
  <c r="L32" i="2"/>
  <c r="M32" i="2" s="1"/>
  <c r="U33" i="2"/>
  <c r="V33" i="2" s="1"/>
  <c r="AC33" i="2"/>
  <c r="AD33" i="2" s="1"/>
  <c r="AC58" i="2"/>
  <c r="AD58" i="2" s="1"/>
  <c r="U58" i="2"/>
  <c r="V58" i="2" s="1"/>
  <c r="L58" i="2"/>
  <c r="M58" i="2" s="1"/>
  <c r="L33" i="2"/>
  <c r="M33" i="2" s="1"/>
  <c r="U32" i="2"/>
  <c r="V32" i="2" s="1"/>
  <c r="AB30" i="2" l="1"/>
  <c r="AA30" i="2"/>
  <c r="W30" i="2"/>
  <c r="T30" i="2"/>
  <c r="S30" i="2"/>
  <c r="R30" i="2"/>
  <c r="K30" i="2"/>
  <c r="J30" i="2"/>
  <c r="AC30" i="2" l="1"/>
  <c r="AD30" i="2" s="1"/>
  <c r="U30" i="2"/>
  <c r="V30" i="2" s="1"/>
  <c r="L30" i="2"/>
  <c r="M30" i="2" s="1"/>
  <c r="AB31" i="2" l="1"/>
  <c r="AA31" i="2"/>
  <c r="W31" i="2"/>
  <c r="T31" i="2"/>
  <c r="S31" i="2"/>
  <c r="R31" i="2"/>
  <c r="K31" i="2"/>
  <c r="J31" i="2"/>
  <c r="AB21" i="2"/>
  <c r="AA21" i="2"/>
  <c r="W21" i="2"/>
  <c r="T21" i="2"/>
  <c r="S21" i="2"/>
  <c r="R21" i="2"/>
  <c r="K21" i="2"/>
  <c r="J21" i="2"/>
  <c r="AC31" i="2" l="1"/>
  <c r="AD31" i="2" s="1"/>
  <c r="AC21" i="2"/>
  <c r="AD21" i="2" s="1"/>
  <c r="U21" i="2"/>
  <c r="V21" i="2" s="1"/>
  <c r="L21" i="2"/>
  <c r="M21" i="2" s="1"/>
  <c r="U31" i="2"/>
  <c r="V31" i="2" s="1"/>
  <c r="L31" i="2"/>
  <c r="M31" i="2" s="1"/>
  <c r="AB29" i="2" l="1"/>
  <c r="AA29" i="2"/>
  <c r="W29" i="2"/>
  <c r="T29" i="2"/>
  <c r="S29" i="2"/>
  <c r="R29" i="2"/>
  <c r="K29" i="2"/>
  <c r="J29" i="2"/>
  <c r="L29" i="2" l="1"/>
  <c r="M29" i="2" s="1"/>
  <c r="AC29" i="2"/>
  <c r="AD29" i="2" s="1"/>
  <c r="U29" i="2"/>
  <c r="V29" i="2" s="1"/>
  <c r="D3" i="6" l="1"/>
  <c r="D2" i="6"/>
  <c r="D1" i="6"/>
  <c r="AB26" i="2" l="1"/>
  <c r="AA26" i="2"/>
  <c r="W26" i="2"/>
  <c r="T26" i="2"/>
  <c r="S26" i="2"/>
  <c r="R26" i="2"/>
  <c r="K26" i="2"/>
  <c r="J26" i="2"/>
  <c r="AB25" i="2"/>
  <c r="AA25" i="2"/>
  <c r="W25" i="2"/>
  <c r="T25" i="2"/>
  <c r="S25" i="2"/>
  <c r="R25" i="2"/>
  <c r="K25" i="2"/>
  <c r="J25" i="2"/>
  <c r="AB24" i="2"/>
  <c r="AA24" i="2"/>
  <c r="W24" i="2"/>
  <c r="T24" i="2"/>
  <c r="S24" i="2"/>
  <c r="R24" i="2"/>
  <c r="K24" i="2"/>
  <c r="J24" i="2"/>
  <c r="AB23" i="2"/>
  <c r="AA23" i="2"/>
  <c r="W23" i="2"/>
  <c r="T23" i="2"/>
  <c r="S23" i="2"/>
  <c r="R23" i="2"/>
  <c r="K23" i="2"/>
  <c r="J23" i="2"/>
  <c r="AB22" i="2"/>
  <c r="AA22" i="2"/>
  <c r="W22" i="2"/>
  <c r="T22" i="2"/>
  <c r="S22" i="2"/>
  <c r="R22" i="2"/>
  <c r="K22" i="2"/>
  <c r="J22" i="2"/>
  <c r="AB20" i="2"/>
  <c r="AA20" i="2"/>
  <c r="W20" i="2"/>
  <c r="T20" i="2"/>
  <c r="S20" i="2"/>
  <c r="R20" i="2"/>
  <c r="K20" i="2"/>
  <c r="J20" i="2"/>
  <c r="AB19" i="2"/>
  <c r="AA19" i="2"/>
  <c r="W19" i="2"/>
  <c r="T19" i="2"/>
  <c r="S19" i="2"/>
  <c r="R19" i="2"/>
  <c r="K19" i="2"/>
  <c r="J19" i="2"/>
  <c r="AB18" i="2"/>
  <c r="AA18" i="2"/>
  <c r="W18" i="2"/>
  <c r="T18" i="2"/>
  <c r="S18" i="2"/>
  <c r="R18" i="2"/>
  <c r="K18" i="2"/>
  <c r="J18" i="2"/>
  <c r="AB17" i="2"/>
  <c r="AA17" i="2"/>
  <c r="W17" i="2"/>
  <c r="T17" i="2"/>
  <c r="S17" i="2"/>
  <c r="R17" i="2"/>
  <c r="K17" i="2"/>
  <c r="J17" i="2"/>
  <c r="AB16" i="2"/>
  <c r="AA16" i="2"/>
  <c r="W16" i="2"/>
  <c r="T16" i="2"/>
  <c r="S16" i="2"/>
  <c r="R16" i="2"/>
  <c r="K16" i="2"/>
  <c r="J16" i="2"/>
  <c r="AB15" i="2"/>
  <c r="AA15" i="2"/>
  <c r="W15" i="2"/>
  <c r="T15" i="2"/>
  <c r="S15" i="2"/>
  <c r="R15" i="2"/>
  <c r="K15" i="2"/>
  <c r="J15" i="2"/>
  <c r="AB14" i="2"/>
  <c r="AA14" i="2"/>
  <c r="W14" i="2"/>
  <c r="T14" i="2"/>
  <c r="S14" i="2"/>
  <c r="R14" i="2"/>
  <c r="K14" i="2"/>
  <c r="J14" i="2"/>
  <c r="AB13" i="2"/>
  <c r="AA13" i="2"/>
  <c r="W13" i="2"/>
  <c r="T13" i="2"/>
  <c r="S13" i="2"/>
  <c r="R13" i="2"/>
  <c r="K13" i="2"/>
  <c r="J13" i="2"/>
  <c r="AB12" i="2"/>
  <c r="AA12" i="2"/>
  <c r="W12" i="2"/>
  <c r="T12" i="2"/>
  <c r="S12" i="2"/>
  <c r="R12" i="2"/>
  <c r="K12" i="2"/>
  <c r="J12" i="2"/>
  <c r="AB11" i="2"/>
  <c r="AA11" i="2"/>
  <c r="W11" i="2"/>
  <c r="T11" i="2"/>
  <c r="S11" i="2"/>
  <c r="R11" i="2"/>
  <c r="K11" i="2"/>
  <c r="J11" i="2"/>
  <c r="AB10" i="2"/>
  <c r="AA10" i="2"/>
  <c r="W10" i="2"/>
  <c r="T10" i="2"/>
  <c r="S10" i="2"/>
  <c r="R10" i="2"/>
  <c r="K10" i="2"/>
  <c r="J10" i="2"/>
  <c r="AB9" i="2"/>
  <c r="AA9" i="2"/>
  <c r="W9" i="2"/>
  <c r="T9" i="2"/>
  <c r="S9" i="2"/>
  <c r="R9" i="2"/>
  <c r="K9" i="2"/>
  <c r="J9" i="2"/>
  <c r="W8" i="2"/>
  <c r="T8" i="2"/>
  <c r="S8" i="2"/>
  <c r="R8" i="2"/>
  <c r="L26" i="2" l="1"/>
  <c r="M26" i="2" s="1"/>
  <c r="L24" i="2"/>
  <c r="M24" i="2" s="1"/>
  <c r="AC22" i="2"/>
  <c r="AD22" i="2" s="1"/>
  <c r="U13" i="2"/>
  <c r="V13" i="2" s="1"/>
  <c r="U22" i="2"/>
  <c r="V22" i="2" s="1"/>
  <c r="U26" i="2"/>
  <c r="V26" i="2" s="1"/>
  <c r="AC24" i="2"/>
  <c r="AD24" i="2" s="1"/>
  <c r="L12" i="2"/>
  <c r="M12" i="2" s="1"/>
  <c r="L18" i="2"/>
  <c r="M18" i="2" s="1"/>
  <c r="L20" i="2"/>
  <c r="M20" i="2" s="1"/>
  <c r="U16" i="2"/>
  <c r="V16" i="2" s="1"/>
  <c r="AC18" i="2"/>
  <c r="AD18" i="2" s="1"/>
  <c r="AC20" i="2"/>
  <c r="AD20" i="2" s="1"/>
  <c r="U17" i="2"/>
  <c r="V17" i="2" s="1"/>
  <c r="U19" i="2"/>
  <c r="V19" i="2" s="1"/>
  <c r="U15" i="2"/>
  <c r="V15" i="2" s="1"/>
  <c r="AC12" i="2"/>
  <c r="AD12" i="2" s="1"/>
  <c r="U24" i="2"/>
  <c r="V24" i="2" s="1"/>
  <c r="AC13" i="2"/>
  <c r="AD13" i="2" s="1"/>
  <c r="AC15" i="2"/>
  <c r="AD15" i="2" s="1"/>
  <c r="L15" i="2"/>
  <c r="M15" i="2" s="1"/>
  <c r="L17" i="2"/>
  <c r="M17" i="2" s="1"/>
  <c r="U11" i="2"/>
  <c r="V11" i="2" s="1"/>
  <c r="AC10" i="2"/>
  <c r="AD10" i="2" s="1"/>
  <c r="U9" i="2"/>
  <c r="V9" i="2" s="1"/>
  <c r="U8" i="2"/>
  <c r="V8" i="2" s="1"/>
  <c r="L10" i="2"/>
  <c r="M10" i="2" s="1"/>
  <c r="L9" i="2"/>
  <c r="M9" i="2" s="1"/>
  <c r="L14" i="2"/>
  <c r="M14" i="2" s="1"/>
  <c r="L11" i="2"/>
  <c r="M11" i="2" s="1"/>
  <c r="AC11" i="2"/>
  <c r="AD11" i="2" s="1"/>
  <c r="U12" i="2"/>
  <c r="V12" i="2" s="1"/>
  <c r="AC14" i="2"/>
  <c r="AD14" i="2" s="1"/>
  <c r="L16" i="2"/>
  <c r="M16" i="2" s="1"/>
  <c r="L19" i="2"/>
  <c r="M19" i="2" s="1"/>
  <c r="AC19" i="2"/>
  <c r="AD19" i="2" s="1"/>
  <c r="U20" i="2"/>
  <c r="V20" i="2" s="1"/>
  <c r="AC23" i="2"/>
  <c r="AD23" i="2" s="1"/>
  <c r="L25" i="2"/>
  <c r="M25" i="2" s="1"/>
  <c r="U10" i="2"/>
  <c r="V10" i="2" s="1"/>
  <c r="L13" i="2"/>
  <c r="M13" i="2" s="1"/>
  <c r="U14" i="2"/>
  <c r="V14" i="2" s="1"/>
  <c r="AC16" i="2"/>
  <c r="AD16" i="2" s="1"/>
  <c r="L22" i="2"/>
  <c r="M22" i="2" s="1"/>
  <c r="U23" i="2"/>
  <c r="V23" i="2" s="1"/>
  <c r="AC25" i="2"/>
  <c r="AD25" i="2" s="1"/>
  <c r="U25" i="2"/>
  <c r="V25" i="2" s="1"/>
  <c r="AC9" i="2"/>
  <c r="AD9" i="2" s="1"/>
  <c r="AC17" i="2"/>
  <c r="AD17" i="2" s="1"/>
  <c r="U18" i="2"/>
  <c r="V18" i="2" s="1"/>
  <c r="L23" i="2"/>
  <c r="M23" i="2" s="1"/>
  <c r="AC26" i="2"/>
  <c r="AD26" i="2" s="1"/>
  <c r="AB28" i="2" l="1"/>
  <c r="AA28" i="2"/>
  <c r="W28" i="2"/>
  <c r="T28" i="2"/>
  <c r="S28" i="2"/>
  <c r="R28" i="2"/>
  <c r="K28" i="2"/>
  <c r="J28" i="2"/>
  <c r="AB27" i="2"/>
  <c r="AA27" i="2"/>
  <c r="W27" i="2"/>
  <c r="T27" i="2"/>
  <c r="S27" i="2"/>
  <c r="R27" i="2"/>
  <c r="K27" i="2"/>
  <c r="J27" i="2"/>
  <c r="U27" i="2" l="1"/>
  <c r="V27" i="2" s="1"/>
  <c r="AC27" i="2"/>
  <c r="AD27" i="2" s="1"/>
  <c r="AC28" i="2"/>
  <c r="AD28" i="2" s="1"/>
  <c r="U28" i="2"/>
  <c r="V28" i="2" s="1"/>
  <c r="L27" i="2"/>
  <c r="M27" i="2" s="1"/>
  <c r="L28" i="2"/>
  <c r="M28" i="2" s="1"/>
  <c r="AB8" i="2"/>
  <c r="K8" i="2"/>
  <c r="AA8" i="2"/>
  <c r="J8" i="2"/>
  <c r="AC8" i="2" l="1"/>
  <c r="AD8" i="2" s="1"/>
  <c r="L8" i="2"/>
  <c r="M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tc={30D8C464-7D20-49D6-804E-76473B1E22D7}</author>
    <author>tc={96B8803C-3421-43F2-B9A7-200151BA9527}</author>
    <author>tc={C5261A91-B6A9-47DE-B83C-7F4B5055A325}</author>
    <author>tc={D4CBEA84-1564-43E3-8BC4-F4E80CF57E8C}</author>
    <author>tc={31D9A550-F699-46B1-B67C-B8C9D3D5BD66}</author>
    <author>tc={BEAF0B8E-668F-4353-B702-B09BD687E49A}</author>
    <author>tc={ABC4787E-E63A-4837-8444-C904DF34FF77}</author>
    <author>tc={F7FAC971-1DD9-4DCF-AB47-6EC47FFE8197}</author>
    <author>tc={F1CCC213-DA61-4960-A36D-D26EA334A667}</author>
    <author>tc={3E767F0E-F53C-430B-A762-7F793BD93EE4}</author>
    <author>tc={6CDCA817-6117-4C12-A8F7-C4B9AB9B628C}</author>
    <author>tc={88EDEDF0-5E19-4FCE-8890-AF94782A967A}</author>
    <author>tc={05507E6C-C5D6-485A-BF5D-D4690C3A61E6}</author>
    <author>tc={5B80FC29-888A-4861-9D47-E94B5F11F98C}</author>
    <author>tc={874C60A6-66E6-418D-A8E6-D8E392AF0BAD}</author>
    <author>tc={6164D0AA-9DB7-4DDC-B3C9-83DC0F1AB67C}</author>
    <author>tc={D7EEFCF1-69FA-45AB-9FF9-F475581BB62A}</author>
    <author>tc={FE6EA659-95D0-465B-8EC9-283DB990253B}</author>
  </authors>
  <commentList>
    <comment ref="E51" authorId="0" shapeId="0" xr:uid="{30D8C464-7D20-49D6-804E-76473B1E22D7}">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2019:R053</t>
      </text>
    </comment>
    <comment ref="E52" authorId="1" shapeId="0" xr:uid="{96B8803C-3421-43F2-B9A7-200151BA9527}">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2019:R055</t>
      </text>
    </comment>
    <comment ref="E53" authorId="2" shapeId="0" xr:uid="{C5261A91-B6A9-47DE-B83C-7F4B5055A325}">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2019:R054</t>
      </text>
    </comment>
    <comment ref="E54" authorId="3" shapeId="0" xr:uid="{D4CBEA84-1564-43E3-8BC4-F4E80CF57E8C}">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2019:R056</t>
      </text>
    </comment>
    <comment ref="E55" authorId="4" shapeId="0" xr:uid="{31D9A550-F699-46B1-B67C-B8C9D3D5BD66}">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2019:R057</t>
      </text>
    </comment>
    <comment ref="E56" authorId="5" shapeId="0" xr:uid="{BEAF0B8E-668F-4353-B702-B09BD687E49A}">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2019:R058</t>
      </text>
    </comment>
    <comment ref="E57" authorId="6" shapeId="0" xr:uid="{ABC4787E-E63A-4837-8444-C904DF34FF77}">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2019:R059</t>
      </text>
    </comment>
    <comment ref="E58" authorId="7" shapeId="0" xr:uid="{F7FAC971-1DD9-4DCF-AB47-6EC47FFE8197}">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2019:R073</t>
      </text>
    </comment>
    <comment ref="E59" authorId="8" shapeId="0" xr:uid="{F1CCC213-DA61-4960-A36D-D26EA334A667}">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2019:R074</t>
      </text>
    </comment>
    <comment ref="E60" authorId="9" shapeId="0" xr:uid="{3E767F0E-F53C-430B-A762-7F793BD93EE4}">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2019:R075</t>
      </text>
    </comment>
    <comment ref="E62" authorId="10" shapeId="0" xr:uid="{6CDCA817-6117-4C12-A8F7-C4B9AB9B628C}">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2019:R084</t>
      </text>
    </comment>
    <comment ref="E63" authorId="11" shapeId="0" xr:uid="{88EDEDF0-5E19-4FCE-8890-AF94782A967A}">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2019:R085</t>
      </text>
    </comment>
    <comment ref="E64" authorId="12" shapeId="0" xr:uid="{05507E6C-C5D6-485A-BF5D-D4690C3A61E6}">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2019:R083</t>
      </text>
    </comment>
    <comment ref="E65" authorId="13" shapeId="0" xr:uid="{5B80FC29-888A-4861-9D47-E94B5F11F98C}">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2019:R088</t>
      </text>
    </comment>
    <comment ref="E66" authorId="14" shapeId="0" xr:uid="{874C60A6-66E6-418D-A8E6-D8E392AF0BAD}">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2019:R089</t>
      </text>
    </comment>
    <comment ref="E68" authorId="15" shapeId="0" xr:uid="{6164D0AA-9DB7-4DDC-B3C9-83DC0F1AB67C}">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2019:R034</t>
      </text>
    </comment>
    <comment ref="E71" authorId="16" shapeId="0" xr:uid="{D7EEFCF1-69FA-45AB-9FF9-F475581BB62A}">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2019:R079</t>
      </text>
    </comment>
    <comment ref="E72" authorId="17" shapeId="0" xr:uid="{FE6EA659-95D0-465B-8EC9-283DB990253B}">
      <text>
        <t>[Comentario encadenado]
Su versión de Excel le permite leer este comentario encadenado; sin embargo, las ediciones que se apliquen se quitarán si el archivo se abre en una versión más reciente de Excel. Más información: https://go.microsoft.com/fwlink/?linkid=870924
Comentario:
    2019:R081</t>
      </text>
    </comment>
  </commentList>
</comments>
</file>

<file path=xl/sharedStrings.xml><?xml version="1.0" encoding="utf-8"?>
<sst xmlns="http://schemas.openxmlformats.org/spreadsheetml/2006/main" count="1147" uniqueCount="524">
  <si>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</si>
  <si>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</si>
  <si>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</si>
  <si>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</si>
  <si>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</si>
  <si>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</si>
  <si>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</si>
  <si>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</si>
  <si>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</si>
  <si>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</si>
  <si>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</si>
  <si>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</si>
  <si>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</si>
  <si>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</si>
  <si>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</si>
  <si>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</si>
  <si>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Poco Probable</t>
  </si>
  <si>
    <t>Posible</t>
  </si>
  <si>
    <t>Probable</t>
  </si>
  <si>
    <t>Casi Seguro</t>
  </si>
  <si>
    <t>Valoración del riesgo</t>
  </si>
  <si>
    <t>6 y 7</t>
  </si>
  <si>
    <t>8, 9 y 10</t>
  </si>
  <si>
    <t>2, 3 y 4</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</si>
  <si>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</si>
  <si>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</si>
  <si>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</si>
  <si>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</si>
  <si>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</si>
  <si>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</si>
  <si>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</si>
  <si>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</si>
  <si>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</si>
  <si>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</si>
  <si>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</si>
  <si>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</si>
  <si>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</si>
  <si>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</si>
  <si>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</si>
  <si>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</si>
  <si>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</si>
  <si>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</si>
  <si>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</si>
  <si>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</si>
  <si>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Evaluación del Desempeño Laboral</t>
  </si>
  <si>
    <t>Registro Público de Carrera Administrativa</t>
  </si>
  <si>
    <t>Doctrina</t>
  </si>
  <si>
    <t>Planeación Institucional</t>
  </si>
  <si>
    <t>Sistemas de Gestión</t>
  </si>
  <si>
    <t>Gestión de Tecnologías de la Información</t>
  </si>
  <si>
    <t>Gestión de Comunicaciones</t>
  </si>
  <si>
    <t>Infraestructura</t>
  </si>
  <si>
    <t>Representación Judicial y Extrajudicial</t>
  </si>
  <si>
    <t>Gestión Documental</t>
  </si>
  <si>
    <t>Contratación</t>
  </si>
  <si>
    <t>Gestión Contable</t>
  </si>
  <si>
    <t>Evaluación y Seguimiento a la Gestión</t>
  </si>
  <si>
    <t>PROCESOS</t>
  </si>
  <si>
    <t>TIPO</t>
  </si>
  <si>
    <t>Operativo</t>
  </si>
  <si>
    <t>Financiero</t>
  </si>
  <si>
    <t>Código:</t>
  </si>
  <si>
    <t>Versión:</t>
  </si>
  <si>
    <t>Fecha:</t>
  </si>
  <si>
    <t>Página:</t>
  </si>
  <si>
    <t>1 de 1</t>
  </si>
  <si>
    <t>Cumplimiento</t>
  </si>
  <si>
    <t>Efecto de la acción</t>
  </si>
  <si>
    <t>Políticas de Tratamiento</t>
  </si>
  <si>
    <t>Mitigar</t>
  </si>
  <si>
    <t>Dispersar</t>
  </si>
  <si>
    <t>Transferir</t>
  </si>
  <si>
    <t>Asumir</t>
  </si>
  <si>
    <t>Evitar</t>
  </si>
  <si>
    <t>F-SG-004</t>
  </si>
  <si>
    <t xml:space="preserve">Versión: </t>
  </si>
  <si>
    <t>4.0</t>
  </si>
  <si>
    <r>
      <rPr>
        <b/>
        <sz val="11"/>
        <color theme="1"/>
        <rFont val="Arial"/>
        <family val="2"/>
      </rPr>
      <t>Fecha:</t>
    </r>
    <r>
      <rPr>
        <sz val="11"/>
        <color theme="1"/>
        <rFont val="Arial"/>
        <family val="2"/>
      </rPr>
      <t xml:space="preserve"> </t>
    </r>
  </si>
  <si>
    <t>Eficaz</t>
  </si>
  <si>
    <t>Eficiente</t>
  </si>
  <si>
    <t>Efectiva</t>
  </si>
  <si>
    <t>Sin Efecto</t>
  </si>
  <si>
    <t>INSTRUCCIONES DE DILIGENCIAMIENTO DEL FORMATO</t>
  </si>
  <si>
    <t>Identificación del Riesgo</t>
  </si>
  <si>
    <t>MAPA DE RIESGOS</t>
  </si>
  <si>
    <t>Escriba el código del riesgo que está siendo analizado por la matriz de riesgos.</t>
  </si>
  <si>
    <t>De esta lista de valores elija el tipo de riesgo que se está evaluando.  Esta lista corresponde a los valores TIPO del riesgo: Administrativo, Operativo, Financiero, Legal, Tecnológico.</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</si>
  <si>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</si>
  <si>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</si>
  <si>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</si>
  <si>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</si>
  <si>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para Implementación y Administración del Riesgo - G-SG-002 vigente en la Comisión.</t>
  </si>
  <si>
    <t>Esta lista de valores muestra los posibles daños o afectaciones con que se puede medir el riesgo evaluado en el proceso. El valor del impacto que elija deberá corresponder a las definiciones o parámetros identificados en la Guía para Implementación y Administración del Riesgo - G-SG-002 vigente en la Comisión.</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</si>
  <si>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</si>
  <si>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</si>
  <si>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</si>
  <si>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colaborador de la CNSC debe activar el control o </t>
    </r>
    <r>
      <rPr>
        <b/>
        <i/>
        <sz val="11"/>
        <color theme="1"/>
        <rFont val="Arial"/>
        <family val="2"/>
      </rPr>
      <t>Automático</t>
    </r>
    <r>
      <rPr>
        <sz val="11"/>
        <color theme="1"/>
        <rFont val="Arial"/>
        <family val="2"/>
      </rPr>
      <t>, es decir que el control se activa sin necesidad de la intervención de una persona.</t>
    </r>
  </si>
  <si>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xml:space="preserve">, cambiando el valor de la afectación del riesgo; o sobre </t>
    </r>
    <r>
      <rPr>
        <b/>
        <i/>
        <sz val="11"/>
        <color theme="1"/>
        <rFont val="Arial"/>
        <family val="2"/>
      </rPr>
      <t>Ambos</t>
    </r>
    <r>
      <rPr>
        <sz val="11"/>
        <color theme="1"/>
        <rFont val="Arial"/>
        <family val="2"/>
      </rPr>
      <t xml:space="preserve"> factores.</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</si>
  <si>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</si>
  <si>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</si>
  <si>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</si>
  <si>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</si>
  <si>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</si>
  <si>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</si>
  <si>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FORMATO</t>
  </si>
  <si>
    <t>2 de 1</t>
  </si>
  <si>
    <t>Vigilancia de Carrera Administrativa</t>
  </si>
  <si>
    <t>Estratégico</t>
  </si>
  <si>
    <t>Corrupción</t>
  </si>
  <si>
    <t>Tecnología</t>
  </si>
  <si>
    <t>Imagen</t>
  </si>
  <si>
    <t>Nombre:</t>
  </si>
  <si>
    <t>Tipo de documento:</t>
  </si>
  <si>
    <t>Formato</t>
  </si>
  <si>
    <t>Mapa de Riesgos</t>
  </si>
  <si>
    <t>Acreditación de Universidades - IES</t>
  </si>
  <si>
    <t>Administración y Desarrollo del Talento Humano</t>
  </si>
  <si>
    <t>Atención al Ciudadano y Notificaciones</t>
  </si>
  <si>
    <t>Control interno disciplinario</t>
  </si>
  <si>
    <t>Gestión Financiera</t>
  </si>
  <si>
    <t>Provisión de Empleo Público</t>
  </si>
  <si>
    <t>Preventivo</t>
  </si>
  <si>
    <t>Manual</t>
  </si>
  <si>
    <t>Reprocesos en la verificación de la información</t>
  </si>
  <si>
    <t>Correctivo</t>
  </si>
  <si>
    <t>Ambos</t>
  </si>
  <si>
    <t>Verificar la información y soportes enviados frente a lo requerido en la guía técnica de acreditación.</t>
  </si>
  <si>
    <t>Mantener la acreditación de las universidades e IES que ya se encuentran acreditadas por la CNSC.
Realizar acercamientos con las otras universidades e IES con el fin de que se interesen en el proceso de acreditación de universidades ante la CNSC.</t>
  </si>
  <si>
    <t>1. Verificar la existencia del perfil del empleo en el Manual de Funciones vigente al momento de certificar requisitos.
2. Actualizar el manual de funciones
Validar los antecedentes fiscales, judiciales y disciplinarios.
3. Validar idoneidad de matrícula profesional.</t>
  </si>
  <si>
    <t>1. Recibir capacitaciones y soporte del proveedor del software para el módulo de nómina.
2. Elaborar y socializar el cronograma de entrega de novedades de nómina.</t>
  </si>
  <si>
    <t>1. Elaborar anualmente un diagnóstico de necesidades de capacitación.
2. Diseñar el plan de capacitación acorde con las necesidades identificadas.
3. Incluir el plan de capacitación en el plan de adquisiciones para la vigencia 2020
4. Adelantar la contratación para el desarrollo del plan de capacitación en el primer cuatrimestre del 2020.</t>
  </si>
  <si>
    <t>Sanciones</t>
  </si>
  <si>
    <t>1. Realizar seguimiento y control  a la concertación y  evaluación del desempeño presentada por los servidores 
2. Realizar envío de correos electrónicos al personal involucrado en la concertación y evaluación antes, durante y después de las fechas establecidas, tanto para los periodos semestrales, como para el periodo anual u ordinario.</t>
  </si>
  <si>
    <t>Emisión de certificación(es) laboral(es) por parte del(los) servidor(es) público(s) del Grupo de Talento Humano que proyecta(n) o certifica(n), proporcionando información falsa, generando un beneficio a nombre propio o de terceros, o bajo intimidación, o sugestión.</t>
  </si>
  <si>
    <t>1. Falta de control.
2. Incentivos económicos.
3. Expedición de certificaciones laborales de manera manual.</t>
  </si>
  <si>
    <t>1. Investigaciones disciplinarias.
2. Sanciones.</t>
  </si>
  <si>
    <t>1. Realizar las revisiones y vistos buenos para ejercer control (mientras se coloca en producción el módulo de certificaiones laborales de los servidores de planta en el software Novasoft).
2. Gestionar base de datos en Excel que contenga fecha de emisión, nombre del servidor, empleo del cual es titular y tipo de certificación.
3. Sistematizar la expedición de las certificaciones laborales en el software Novasoft.</t>
  </si>
  <si>
    <t>RC001</t>
  </si>
  <si>
    <t>Dar respuestas incorrectas o respuestas que no satisfagan las necesidades de los ciudadanos y entidades.</t>
  </si>
  <si>
    <t>1. Falta de capacitación del personal.
2. Desconocimiento de la normatividad por parte del servidor.
3. Desconocimiento del manual de atención al ciudadano.</t>
  </si>
  <si>
    <t>1. Mala Imagen de la CNSC
2. Pérdida de credibilidad
3. Exponer a la entidad a mayor actividad litigiosa</t>
  </si>
  <si>
    <t>1. Realizar las capacitaciones internas en temas de competencia de la CNSC.
2. Realizar revisión oportuna de las respuestas por parte de quien ejerce el rol de la administración de la ventanilla única.</t>
  </si>
  <si>
    <t>1. Proceder con las actuaciones sin que el acto administrativo tenga firma.
2. Errores en la información de la base de datos de notificaciones.
3. Firmeza del Acto Administrativo cuando procede recurso.</t>
  </si>
  <si>
    <t>1. Reprocesos
2. Mala prestación del servicio
3. Desactualización en conocimientos especializados</t>
  </si>
  <si>
    <t>1. No tener pluralidad de oferentes para desarrollar los procesos de ingreso y ascenso a la carrera administrativa.
2. Generar un monopolio de las universidades e IES, en el desarrollo de los procesos de selección</t>
  </si>
  <si>
    <t>1. Reprocesos
2. Sanciones</t>
  </si>
  <si>
    <t>1. Reprocesos
2. Sanciones
3. Detrimento patrimonial</t>
  </si>
  <si>
    <t>1. Exponer a la entidad  a mayor actividad litigiosa
2. Reprocesos 
3. Invalidación del Proceso
4. Vencimiento de Términos
5. Detrimento patrimonial</t>
  </si>
  <si>
    <t>Utilización inadecuada de la información sobre la cual se tiene conocimiento, en cumplimiento de las funciones u obligaciones, para favorecer o perjudicar a un tercero implicado.</t>
  </si>
  <si>
    <t>RC005</t>
  </si>
  <si>
    <t>1. Beneficiar a un tercero.
2. Beneficio económico.</t>
  </si>
  <si>
    <t>1. Detrimento patrimonial.
2. Exponer a la entidad a mayor actividad litigiosa.
3. Pérdida de credibilidad.
4. Mala imagen institucional.</t>
  </si>
  <si>
    <t>1. Firmar acuerdos de confidencialidad.
2. Establecer claves para los aplicativos.
3. Realizar seguimiento a las actividades propias del grupo.</t>
  </si>
  <si>
    <t>Claúsulas de confidencialidad dentro del contrato.
Acuerdos de confidencialidad firmados.
GLPI.
Actas de reuniones.</t>
  </si>
  <si>
    <t>RC008</t>
  </si>
  <si>
    <t>Alterar de manera intencional los registros del módulo de atenciones del aplicativo PQR.</t>
  </si>
  <si>
    <t>1. Intereses personales.
2. Falta de compromiso y de ética.</t>
  </si>
  <si>
    <t>Reporte de información inconsistente en los informes (ejemplo: informes de gestión trimestrales, semestral u anual de PQR y del Congreso de
la República.</t>
  </si>
  <si>
    <t xml:space="preserve">1. Generar a través del aplicativo PQR, en archivo Excel, un informe mensual de atenciones presenciales y telefónicas.
2. Verificar por parte del Supervisor y/o Coordinardor del Grupo, que los registros reportados correspondan a la realidad y se encuentren dentro de los horarios y días establecidos para la atención al público. </t>
  </si>
  <si>
    <t>Empleos desiertos.</t>
  </si>
  <si>
    <t>Vulneración del principio del mérito.</t>
  </si>
  <si>
    <t>1. Deterioro de la Imagen Institucional 
2. Sobrecostos para la Entidad Solicitante.</t>
  </si>
  <si>
    <t>1. No superación de pruebas.
2. No cumplimiento de requisitos.
3. No inscritos para el cargo.
4. Manuales de funciones mal elaborados.</t>
  </si>
  <si>
    <t>Criterios mal aplicados en las diferentes etapas del proceso de selección.</t>
  </si>
  <si>
    <t>Falta de acciones para motivar a las universidades públicas o privadas, o instituciones de educación superior para que se interesen en el proceso de acreditación de universidades ante la CNSC.</t>
  </si>
  <si>
    <t>1. Documentos no confiables ni legibles.
2. No se cumple la normatividad vigente.
3. Manual de funciones desactualizados.</t>
  </si>
  <si>
    <t>1. Adquisición de un bien o servicio con características que no satisfacen la necesidad.
2. Pérdidas económicas para la Entidad.</t>
  </si>
  <si>
    <t>1. Capacitar en materia contractual a los funcionarios y/o contratistas de las dependencias que elaboran los estudios previos.
2. Realizar descripción técnica del bien o servicio con base en una adecuada investigación de mercado.</t>
  </si>
  <si>
    <t>Elaboración de un inadecuado estudio de mercado.</t>
  </si>
  <si>
    <t>Elaboración de estudios previos sin la adecuada descripción de las características técnicas del bien o servicio que requiere la dependencia solicitante.</t>
  </si>
  <si>
    <t xml:space="preserve">1. Reprocesos en alguna de las etapas del proceso de selección.
2. Declaratoria de desierto del proceso de selección.
</t>
  </si>
  <si>
    <t>Asignar la elaboración del estudio de mercado al área que tenga el personal con el conocimiento requerido.</t>
  </si>
  <si>
    <t>RC006</t>
  </si>
  <si>
    <t>Manipulación de estudios previos, pliegos de condiciones, respuestas a observaciones, evaluación de propuestas, adendas y acto administrativo de adjudicación por personas interesadas en el futuro proceso de contratación.</t>
  </si>
  <si>
    <t>1. Demandas o procesos judiciales en contra de la CNSC.
2. Deterioro de la imagen institucional.</t>
  </si>
  <si>
    <t>1. Deterioro de la Imagen Institucional
2. Selección de aspirantes no idóneos para los cargos ofertados.
3. Acciones judiciales en contra de la CNSC.</t>
  </si>
  <si>
    <t>Realizar reunión de seguimiento al proceso contractual.</t>
  </si>
  <si>
    <t>Correos electrónicos de aprobación o vistos buenos en los estudios previos.</t>
  </si>
  <si>
    <t xml:space="preserve">    
Vencimiento de términos que afecten la decisión.
</t>
  </si>
  <si>
    <t xml:space="preserve">
Declaratoria de caducidad y/o prescripción que conlleven a la absolución del disciplinado.                   </t>
  </si>
  <si>
    <t>Realizar reunión mensual por parte del Secretario General con el profesional a cargo de los procesos disciplinarios, para la verificación de términos de los procesos disciplinarios y/o verificación de los términos en tableros de control.</t>
  </si>
  <si>
    <t>Promover la actualización y/o capacitación de quien proyecta y/o falla los procesos disciplinarios.</t>
  </si>
  <si>
    <t>1. Realizar la revisión y ajuste de las funciones asignadas al grupo de representación judicial y extrajudicial.
2. Realizar mesas de trabajo con el objeto de definir los criterios a tener en cuenta en la herramienta de doctrina.
3. Realizar pruebas internas al aplicativo antes de ponerlo a disposición del ciudadano.</t>
  </si>
  <si>
    <t>Falta de definición de la totalidad de los criterios a tener en cuenta dentro del proceso de depuración de infromación relacionada con la doctrina de la CNSC.
Adecuación de la herramienta se encuentra en fase de estructuración.</t>
  </si>
  <si>
    <t xml:space="preserve">Lista de asistencia a las capacitacioes dictadas.
Estudio de Sector. </t>
  </si>
  <si>
    <t>Nuevo aplicativo implementado.
Resultados de las auditorías realizadas.</t>
  </si>
  <si>
    <t>Campañas de divulgación.
Resultados de las audiorías realizadas.</t>
  </si>
  <si>
    <t>Registros de asistencia.
Actas de reunión. 
Correo electronico.</t>
  </si>
  <si>
    <t>Hoja de vida del servidor.
Base de datos controlada por el Grupo de Talento Humano.</t>
  </si>
  <si>
    <t>Hoja de vida del servidor.
Correos electrónicos.</t>
  </si>
  <si>
    <t>Registros de asistencia y comunicaciones de soporte.
Cronograma de entrega de novedades de nómina.</t>
  </si>
  <si>
    <t>Manual de Funciones.
Hoja de vida del servidor.</t>
  </si>
  <si>
    <t>Informes remitidos a las universidades, actas de reunion, o correos electronicos.</t>
  </si>
  <si>
    <t>Correo fìsico.
Correo electrónico.</t>
  </si>
  <si>
    <t>Plan de capacitación.</t>
  </si>
  <si>
    <t>Reportes generados.</t>
  </si>
  <si>
    <t>Estudio de mercado.</t>
  </si>
  <si>
    <t>Actas de reunión y/o herramientas diseñadas para el control.</t>
  </si>
  <si>
    <t>Registro de asistencia y/o certificados.</t>
  </si>
  <si>
    <t>1. Intereses particulares.
2. Favorecimiento de intereses a terceros.</t>
  </si>
  <si>
    <t>Inadecuada interpretación normativa, inadecuada aplicación  jurisprudencial y/o inadecuada valoración probatoria.</t>
  </si>
  <si>
    <t>Desconocimiento de la normatividad vigente aplicable por parte de las entidades.</t>
  </si>
  <si>
    <t>Variación en las condiciones generales del mercado.</t>
  </si>
  <si>
    <t>1. Asignación de la elaboración de los estudios previos a un funcionario que no cuenta con el conocimiento técnico del bien o servicio que se requiere.
2. Desconocimiento de los lineamientos establecidos por Colombia Compra Eficiente y el CONPES  3714 de 2011 para la identificación de riesgos contractuales.
3. Condiciones inexactas e indeterminadas del objeto a contratar.</t>
  </si>
  <si>
    <t xml:space="preserve">1. Desconocimiento de las normas. 
2. Falta de control de la entrega de concertación y evaluación.
</t>
  </si>
  <si>
    <t>1.Deficiente planeación.
2. Recursos insuficientes.
3. Dificultades en la contratación.</t>
  </si>
  <si>
    <t>1. Fallas en los recursos tecnológicos.
disponibles (software, equipos)
2. Errores humanos. 
3. Incumplimiento en el reporte de novedades.</t>
  </si>
  <si>
    <t>Detectivo</t>
  </si>
  <si>
    <t>Resultado de la revisión de funciones.
Resultados de las mesas de trabajo.
Resutados de pruebas realizadas al aplicativo.</t>
  </si>
  <si>
    <t>Incumplimiento en el proceso de evaluación y seguimiento a los procesos, objetivos, planes, programas, proyectos, actividades y demás requisitos establecidos en los referentes normativos.</t>
  </si>
  <si>
    <t>1. Sanciones para las entidades.
2. Vulneración de derechos de carrera administrativa, derivados de la evaluación del desempeño laboral.</t>
  </si>
  <si>
    <t>1. Inaccesibilidad de la información.
2. Confiabilidad insuficiente de la información para ser expuesta externamente.
3. Disponer de información distinta o contraria, interna y externamente.</t>
  </si>
  <si>
    <t>Decisiones no ajustadas a derecho que pueden ser demandadas ante la jurisdicción contenciosa adminsitrativa con decisión desfavorable para la CNSC.</t>
  </si>
  <si>
    <t>Realizar la revisión, análisis y remisión de los informes del aplicativo EDL a la Dirección de Vigilancia de Carrera Administrativa.</t>
  </si>
  <si>
    <t>Revisiones, análisis, informes y remisiones a Dirección de Vigilancia de Carrera Administrativa.</t>
  </si>
  <si>
    <t xml:space="preserve">Vencimiento de términos, para ejercer las acciones tendientes a la recuperación de cartera. </t>
  </si>
  <si>
    <t>Desactualización de las bases de datos, que permita identificar vencimientos de los términos de las obligaciones.</t>
  </si>
  <si>
    <t>No tener presentes las fechas establecidas en el calendario tributario establecido por los organismos de control</t>
  </si>
  <si>
    <t>1. Prescripción de la acción administrativa de cobro.
2. Detrimento patrimonial.</t>
  </si>
  <si>
    <t>1. Sanción monetaria a la Entidad.
2. Intereses moratorios.</t>
  </si>
  <si>
    <t>Actualizar la base de datos, conciliar la información y depurar la misma para tomar acciones a seguir.</t>
  </si>
  <si>
    <t>Programar alertas con antelación de 5 días antes del vencimiento en el calendario de Outlook del Contador.</t>
  </si>
  <si>
    <t>Automático</t>
  </si>
  <si>
    <t>Base de datos.
Actas de conciliación entre áreas.</t>
  </si>
  <si>
    <t>Sistema de alertas activado en el calendario.</t>
  </si>
  <si>
    <t>Informes de las gerencias</t>
  </si>
  <si>
    <t>Filtración de las pruebas de procesos de selección por mérito, antes de su aplicación a los aspirantes.</t>
  </si>
  <si>
    <t>Errores en la búsqueda de los recursos multimedia</t>
  </si>
  <si>
    <t>Incluir en todas la imágenes el enlace que indica de dónde se tomó el recurso, en caso de requerirlo.</t>
  </si>
  <si>
    <t>Carpeta compartida OneDrive</t>
  </si>
  <si>
    <t>Demandas contra la entidad.</t>
  </si>
  <si>
    <t>1. Primicia de la información en otros medios que no son de la CNSC.
2. Sabotaje a los procesos de la entidad.</t>
  </si>
  <si>
    <t>Hacer seguimiento semanal a las actividades pendientes en las áreas.</t>
  </si>
  <si>
    <t>1. Información no entregada a tiempo a Gestión de Comunicaciones.
2. Internamente, muchas personas intervienen en los procesos y tienen acceso a toda la información.</t>
  </si>
  <si>
    <t>Cronograma de actividades semanal</t>
  </si>
  <si>
    <t>Disminución de la oportunidad, eficiencia y efectividad en la prestación de los servicios TIC.</t>
  </si>
  <si>
    <t>1. Caída de la red LAN o de la red externa.
2. No contar con un inventario actualizado de aplicaciones desarrolladas, en funcionamiento e instaladas en los servidores, el cual permita identificar su criticidad. 
3. Ataque cibernético.</t>
  </si>
  <si>
    <t>Indisponibilidad de las aplicaciones misión crítica de la entidad.</t>
  </si>
  <si>
    <t>No contar con suficientes universidades e Instituciones de Educación Superior que lleven a cabo los concursos de méritos de ingreso y ascenso a la carrera administrativa.</t>
  </si>
  <si>
    <t>Recepción de documentación que no cumpla con los requisitos establecidos en la Guía técnica de acreditación.</t>
  </si>
  <si>
    <t>Vinculación del personal sin cumplir los requisitos mínimos del empleo.</t>
  </si>
  <si>
    <t>Falta de oportunidad y calidad en el cumplimiento de las obligaciones a través de la nómina.</t>
  </si>
  <si>
    <t>Incumplimiento en el desarrollo del Plan de Capacitación.</t>
  </si>
  <si>
    <t>Incumplimiento en la concertación y  evaluación de desempeño de los servidores de carrera administrativa.</t>
  </si>
  <si>
    <t>Indebida Notificación y comunicación de actos administrativos proferidos por la CNSC.</t>
  </si>
  <si>
    <t>Incumplimiento de reglas procesales y de términos que afecten la decisión.</t>
  </si>
  <si>
    <t>Actuaciones disciplinarias que atenten contra el debido proceso o decisiones por fuera del marco normativo, jurisprudencial y/o probatorio.</t>
  </si>
  <si>
    <t>No contar con la herramienta tecnológica adecuada para la gestión de la información de doctrina, normatividad y jurisprudencia.</t>
  </si>
  <si>
    <t>Incumplimiento por parte de las entidades públicas de normatividad en materia de EDL.</t>
  </si>
  <si>
    <t>Incumplimiento en las fechas de presentación de las declaraciones tributarias.</t>
  </si>
  <si>
    <t>Utilización de imágenes, audios y videos no autorizados.</t>
  </si>
  <si>
    <t>Filtración de la información.</t>
  </si>
  <si>
    <t>1. Pérdida de tiempo para poner en funcionamiento los sistemas de información.
(Disponibilidad)
2. Incumplimiento de los tiempos de atención a la ciudadanía.
(Disponibilidad)</t>
  </si>
  <si>
    <t>Errores no detectados en la construcción de las aplicaciones de software.</t>
  </si>
  <si>
    <t xml:space="preserve">1. Falta de control en la aplicación de las metodologías de desarrollo.
2. Falta de separación de deberes (el ingeniero de desarrollo es el mismo que prueba y coloca la aplicación en producción; esto representa sobrecarga de tareas). 
3. No disponer de los recursos necesarios para el desarrollo normal y funcional de los proyectos de desarrollo.  </t>
  </si>
  <si>
    <t>1. Mal funcionamiento de las soluciones, ingreso de datos errónea, lentitud en el procesamiento de los datos.
(Integridad) 
2. Pérdida por borrado, daño y/o robo de la información, pérdida de tiempo en el trabajo de reconstrucción del sistema.
(Confidencialidad)</t>
  </si>
  <si>
    <t>Caída del portal web y los servicios desplegados a través de dicho portal.</t>
  </si>
  <si>
    <t>Funcionalidad de las aplicaciones que no corresponde a lo esperado por el usuario.</t>
  </si>
  <si>
    <t>1. Problemas con los proveedores de telecomunicaciones. 
2. No tener un plan de contingencia actualizado para cada uno de los elementos críticos de la plataforma de TI.
3. Falta de monitoreo externo que verifique la disponibilidad del portal.</t>
  </si>
  <si>
    <t>1. Falta de claridad y vision de los requerimientos efectuados por los usuarios. 
2. Errores en la comprensión del requerimiento del usuario.
3. Falta de validación de los resultados del levantamiento de información con los usuarios solicitantes.
4. No hacer encuestas de satisfacción a los usuarios que realizan los requerimientos.</t>
  </si>
  <si>
    <t>1. Daño a la imagen institucional.
(Disponibilidad)</t>
  </si>
  <si>
    <t>1. Usuarios insatisfechos.
(Disponibilidad)
2. Sobrecostos en la construcción de soluciones de software.
(Disponibilidad)
3. Tiempos de respuesta a los requerimientos mayores a las necesidades del usuario.
(Disponibilidad)
4. ) Daño a la imagen corporativa.
(Disponibilidad)</t>
  </si>
  <si>
    <t>1. Registros en el manejador de Código Fuente GIT 
(http://nukak.cnsc.net/)
2. Formato análisis de requerimientos funcionales (F-TI-004).</t>
  </si>
  <si>
    <t>Uso de datos de producción para propósitos de prueba.</t>
  </si>
  <si>
    <t>1. Falta separación de ambientes en el área de desarrollo y de pruebas.
2. Fallas en el control de los datos en el ambiente de producción.
3. Deficiencia en la identificación e implementación de los roles de trabajo y de los usuarios asociados a estos roles para uso de las soluciones.
4. Indiferencia y falta de apropiación de los sistemas de información por parte de los líderes de procesos de la Entidad.</t>
  </si>
  <si>
    <t>1. Cambios no autorizados en la fuente datos original.
(Integridad)
2. Corrupción de información sensible.
(Integridad)
3. Fuga de información sensible.
(Confidencialidad)</t>
  </si>
  <si>
    <t>Documentación de usuario diferente a las funcionalidades de las aplicaciones.</t>
  </si>
  <si>
    <t>1. Falta de control del versionamiento en el desarrollo.
2. Falta recurso humano para asignar funciones de levantamiento de documentación de requerimientos y para la validación correspondiente.</t>
  </si>
  <si>
    <t>1. Usuarios insatisfechos.
(Disponibilidad)
2. Mala imagen corporativa.
(Disponibilidad)
3. Mal uso de las funcionalidades
(Integridad)</t>
  </si>
  <si>
    <t>Registros en el manejador de Código Fuente GIT 
(http://nukak.cnsc.net/).</t>
  </si>
  <si>
    <t>Inadecuada aplicación de los parches de software en la plataforma tecnológica de la Entidad.</t>
  </si>
  <si>
    <t>1. Mal funcionamiento del software de distribución de actualizaciones instalado.
2. Falta de atención en la aplicación del procedimiento de actualización de parches.</t>
  </si>
  <si>
    <t>1. Pérdida de tiempo.
(Disponibilidad)
2. Pérdida de archivos por corrupción de la información.
(Integridad)</t>
  </si>
  <si>
    <t>http://intranet.cnsc.net/phocadownload/Nuevo_SIG/Gestion_de_Tecnologias_de_la_Informacion/Instructivos/2020/i-ti-001_para-gestionar-vulnerabilidades-tecnicas_v1_20191023_pdf.pdf</t>
  </si>
  <si>
    <t>Fallas temporales en los sistemas de comunicación de la CNSC con los usuarios.</t>
  </si>
  <si>
    <t>1. Caídas temporales de la página Web y del correo electrónico.
2. Cambios o fallas del proveedor de los servicios de TI que afectan el funcionamiento de la Comisión.</t>
  </si>
  <si>
    <t>1. Ineficacia en el proceso de comunicación entre los usuarios externos e internos. 
(Disponibilidad)
2. Información inoportuna. 
(Disponibilidad)</t>
  </si>
  <si>
    <t>Instalación de software no autorizado o uso no autorizado de software valido por parte de cualquier colaborador de la Comisión.</t>
  </si>
  <si>
    <t>1. Incumplimiento de las normas de licenciamiento de software.
2. Ausencia de definición de políticas de seguridad de la información.
3. Deficiencia en el control permisos para instalación y uso de software.</t>
  </si>
  <si>
    <t>1. Propagación de malware en los sistemas de comunicación de la entidad. 
(Integridad)
2. Software no útil para funciones de la entidad. 
(Integridad)
3. Demandas penales.
(Confidencialidad)</t>
  </si>
  <si>
    <t>Informe GLPI - OCS Inventory</t>
  </si>
  <si>
    <t>Ataques informáticos.</t>
  </si>
  <si>
    <t>1. No se aplican las políticas de seguridad de la información.
2. No existe disponibilidad de herramientas que minimicen la explotación de vulnerabilidades TIC.</t>
  </si>
  <si>
    <t>1. Vulneración de la integridad de la información de la CNSC
(Integridad)
2. Pérdida de confiabilidad, integridad y disponibilidad de los sistemas de información.</t>
  </si>
  <si>
    <t>1. Consola Firewall
2. Consola Antivirus</t>
  </si>
  <si>
    <t>Daño en equipos informáticos asignados a los funcionarios en los puestos de trabajo.</t>
  </si>
  <si>
    <t>1. Consumo de alimentos y bebidas cerca a los computadores. 
2. Uso de las áreas de trabajo de las oficinas como comedores.
3. No aplicación de los protocolos sobre el uso adecuado de equipos tecnológicos.</t>
  </si>
  <si>
    <t>1. Aumento del consumo de repuestos por daños asociados a alimentos y bebidas en teclados y/o mouse.
(Disponibilidad)
2. Interrupciones no programadas para revisar o arreglar equipos de usuario final averiados.
(Disponibilidad)</t>
  </si>
  <si>
    <t>1. Aplicar Instructivo de uso adecuado de los recursos tecnológicos de la CNSC (I-TI-002).
2. Realizar campañas de sensibilización sobre el uso de los equipos.
3. Mantener pólizas de seguros para los equipos actualizadas.</t>
  </si>
  <si>
    <t>Instructivo de uso adecuado de los recursos tecnológicos de la CNSC 
http://intranet.cnsc.net/phocadownload/Nuevo_SIG/Gestion_de_Tecnologias_de_la_Informacion/Instructivos/i-ti-002_para-el-uso-adecuado-de-los-recursos-tecnologicos_v1_20181031_pdf.pdf</t>
  </si>
  <si>
    <t>1. Contaminación de la red LAN y los equipos que se conecten.
(Integridad) 
2. Datos corruptos.
(Integridad)
3. Daño a la imagen institucional.
(Disponibilidad)</t>
  </si>
  <si>
    <t xml:space="preserve">1. La consola de programa de antivirus corporativo no es revisada periódicamente.
2. Por falta de control en las alertas del programa de antivirus o desactualización del mismo.
3. No se administran ni políticas de restricción, ni controles para el uso de dispositivos de conexión externa, como USB, del software que se puede ejecutar y del acceso a internet.
4. No se implementa una solución que permita ejecutar cifrado de disco completo, carpetas o archivos para proteger datos perdidos o robados. </t>
  </si>
  <si>
    <t>1. Mantener consola de Antivirus actualizada.
2. Aplicar instructivo de uso adecuado de los recursos tecnológicos de la CNSC (I-TI-002).
3. Aplicar instructivo Protección de la información digital - Herramienta de cifrado (I-TI-003).</t>
  </si>
  <si>
    <t>1. Tiempo de expiración y cambio de la contraseña es muy largo.
2. Falta de conciencia sobre la importancia del cambio periódico de las contraseñas.
3. Uso de contraseñas débiles o no seguras.</t>
  </si>
  <si>
    <t>1. Interceptación o divulgación de información institucional.
(Confidencialidad)
2. Acceso no autorizado a recursos tecnológicos de la Comisión.
(Confidencialidad)</t>
  </si>
  <si>
    <t>Documento Gestión del Directorio Activo (En actualización)</t>
  </si>
  <si>
    <t>Presencia de Malware (Virus informáticos, Ransomware, Troyanos, Gusanos).</t>
  </si>
  <si>
    <t>Inadecuada gestión de las contraseñas.</t>
  </si>
  <si>
    <t>Descarga de aplicaciones, datos, imágenes o en general contenidos de internet sin control.</t>
  </si>
  <si>
    <t>1. Propagación de malware.
(Integridad)
2. Degradación de los sistemas operativos y programas asociados.
(Disponibilidad)
3. Instalación no detectada de robots para robo de contraseñas de los sistemas con fines criminales.
(Confidencialidad)
4. Sanciones legales y multas económicas.
(Integridad)
5. Disminución del rendimiento de la red LAN.
(Disponibilidad)</t>
  </si>
  <si>
    <t>1. Deficiencia de los controles de descarga de software.
2. Falta de políticas de uso de internet.
3. Falta de conciencia sobre la propiedad intelectual de la información publicada.</t>
  </si>
  <si>
    <t>Documento Gestión del Directorio Activo (En revisión)</t>
  </si>
  <si>
    <t>Uso de programas utilitarios o herramientas especializadas que cambien los controles establecidos.</t>
  </si>
  <si>
    <t>1. Instalación de funcionalidades programas o utilitarios, no autorizados en estaciones de trabajo.
2. Necesidades de atención de incidentes especializados.</t>
  </si>
  <si>
    <t>1. Pérdida de información.
(Disponibilidad)
2. Daño a los recursos disponibles.
(Integridad)
3. Sanciones jurídicas nacionales y/o internacionales.
(Integridad)
4. Multas económicas.
(Integridad)
5. Afectación de la imagen corporativa.
(Disponibilidad)</t>
  </si>
  <si>
    <t>1. Incidentes registrados sin solución.
2. Falta de definición de escalamiento de Primero a Segundo nivel.
3. Falta de claridad en la solicitud.
4. Deficiencia en la apropiación de los sistemas de información por parte de los líderes funcionales.</t>
  </si>
  <si>
    <t>1. Usuarios insatisfechos.
(Disponibilidad)
2. Aumento injustificado en los tiempos de atención.
(Disponibilidad)</t>
  </si>
  <si>
    <t>Procedimiento Para la prestación de servicios TI - P-TI-007</t>
  </si>
  <si>
    <t>Eventos o incidentes sin solución definitiva.</t>
  </si>
  <si>
    <t>Pérdida de documentos físicos.</t>
  </si>
  <si>
    <t>1. Inventario desactualizado.
2. Direccionamiento equivocado de la
correspondencia (Documento mal archivado).
3. Desastres naturales.</t>
  </si>
  <si>
    <t>1. Incumplimiento de términos
2. Acciones disciplinarias por respuesta inoportuna a derechos de petición o solicitudes
3. Incumplimiento de normas archivísticas
4. Pérdida de memoria institucional</t>
  </si>
  <si>
    <t>1. Mantener los inventarios actualizados.
2. Mantener tablas de retención documental actualizadas.
3. Mantener personal del archivo entrenado en la correcta aplicación de las TRD.
4. Realizar periódicamente control de calidad sobre las inclusiones documentales.
5. Revisar y actualizar el Sistema Integrado de Conservación (SIC).</t>
  </si>
  <si>
    <t>1. Inventario Documental.
2. Tablas de retención documental.
3. Registros de asistencia a capacitación.
4. Reportes de verificación.
5. SIC.</t>
  </si>
  <si>
    <t>Pérdida de documentos en el sistema de Gestión Documental</t>
  </si>
  <si>
    <r>
      <t>1. Ataques Informáticos o de Virus.
2.</t>
    </r>
    <r>
      <rPr>
        <sz val="10"/>
        <color rgb="FFFF0000"/>
        <rFont val="Arial"/>
        <family val="2"/>
      </rPr>
      <t xml:space="preserve"> </t>
    </r>
    <r>
      <rPr>
        <sz val="10"/>
        <color theme="1"/>
        <rFont val="Arial"/>
        <family val="2"/>
      </rPr>
      <t>Alcance limitado del software de gestión documental.
3. Falta de conocimiento de uso del software de gestión documental por parte de los usuarios.</t>
    </r>
  </si>
  <si>
    <t>1. Incumplimiento de términos.
2. Acciones disciplinarias por respuesta inoportuna a derechos de petición o solicitudes.
3. Incumplimiento de normas archivísticas.
4. Pérdida de memoria institucional.</t>
  </si>
  <si>
    <t>Gestionar herramienta de Gestión de los Servicios de TI por la Mesa de Servicios.</t>
  </si>
  <si>
    <t>1. Beneficio económico.
2. Intereses personales.
3. Favorecimiento de terceros.</t>
  </si>
  <si>
    <t>1. Acciones sancionatorias.
2. Pérdida de credibilidad Institucional.
3. Pérdida de confiabilidad de la información.</t>
  </si>
  <si>
    <t>1. Implementar medidas para gestionar la seguridad de información (OAI).
2. Adquirir e implementar un nuevo sistema de gestión documental.
3. Mantener capacitados a los funcionarios y contratistas de la entidad, sobre la producción y trámites de los documentos, a través del software de gestión documental</t>
  </si>
  <si>
    <t>Roles y perfiles de usuarios.</t>
  </si>
  <si>
    <t xml:space="preserve">
1. Histórico en el software de gestión documental.
2. Documentación del proceso de contratación correspondiente.
3. Registros de asistencia a capacitaciones. </t>
  </si>
  <si>
    <t>Alteración o manipulación de la información y/o documentos oficiales.</t>
  </si>
  <si>
    <t>1. Falta de cuidado al expedir los certificados de disponibilidad.
2. Error en el diligenciamiento del formato por parte del solicitante.</t>
  </si>
  <si>
    <t>1. Llevar control del acceso del personal para la manipulación de documentos que reposa dentro del archivo, y/o sistemas de información.
2. Realizar auditoría al sistema de gestión documental.</t>
  </si>
  <si>
    <t>1. Hacer uso del aplicativo SIIF Nación, y sus controles de perfiles y validaciones de información, para la gestión de la cadena presupuestal.
2. Asistir a la(s) capacitacion(es) programadas (cuando ocurran) por otras entidades, respecto a la gestión de la cadena presupuestal.
3. Realizar verificación del rubro presupuestal en los documentos soportes de la solicitud del CDP.
4. Realizar verificación de las revisiones a través de los vistos buenos del CDP cuando llega a Gestión Financiera.</t>
  </si>
  <si>
    <t xml:space="preserve">
1. Solicitud del CDP.
2. SIIF.
3. Correo o notificación de citación a la capacitación.</t>
  </si>
  <si>
    <t>Perfiles inadecuados a la función del servidor.</t>
  </si>
  <si>
    <t>Aplicación de pagos en el aplicativo SIIF Nación, sin autorización del pagador.</t>
  </si>
  <si>
    <t xml:space="preserve">Sanciones administrativas y  fiscales.
</t>
  </si>
  <si>
    <t>1. Consulta de perfiles SIIF Nación y logs de auditoría.
2. Soportes de pago.</t>
  </si>
  <si>
    <t xml:space="preserve">
1. Investigaciones por los Entes de Control.
2. Sanciones legales y pecuniarias.
</t>
  </si>
  <si>
    <t>1. Detrimento patrimonial
2. Investigaciones disciplinarias</t>
  </si>
  <si>
    <t>1. Efectuar revisión de los perfiles de SIIF Nación y logs de auditoría.
2. Efectuar revisión de los soportes de pago por parte de los responsables del proceso.</t>
  </si>
  <si>
    <t>1. Vulneración  de la seguridad en las instalaciones.
2. Inseguridad en el momento del cambio del cheque en el banco.
3. Incumplimiento en la legalización, en los tiempos y forma establecida de los dineros de caja menor entregados a los funcionarios.</t>
  </si>
  <si>
    <t xml:space="preserve">1. Mantener caja fuerte con clave, dentro de una oficina y escritorio con llave.
2. Mantener práctica en la cual, al realizar el cambio de cheque, se realice en compañía de una persona. 
3. Aplicar procedimiento y usar formatos establecidos para el uso de la caja menor. </t>
  </si>
  <si>
    <t>1. Procedimiento y formatos SIG. 
2. Informes de arqueos realizados (si se realizan).</t>
  </si>
  <si>
    <t>Destinación de recursos de CNSC hacia actividades que no están planificadas y no se relacionan con su misión y con el desarrollo de las funciones institucionales.</t>
  </si>
  <si>
    <t>1. Detrimento patrimonial.
2. Investigaciones disciplinarias.</t>
  </si>
  <si>
    <t>Incumplir el principio de planeación presupuestal y contractual.</t>
  </si>
  <si>
    <t>Realizar verificación en el Plan Anual de Adquisiciones al realizar la expedición de certificados presupuestales.</t>
  </si>
  <si>
    <t>Plan Anual de Adquisiciones.</t>
  </si>
  <si>
    <t>1. Detrimento patrimonial.
2. Afectación al cumplimiento de los objetivos institucionales.</t>
  </si>
  <si>
    <t>Falta de control en ingreso y salida de personal.</t>
  </si>
  <si>
    <t>Pérdida o robo de bienes (consumo - devolutivos).</t>
  </si>
  <si>
    <t>1. Aplicar medidas de revisión de los elementos entregados contra registro y bien físico.
2. Monitorear uso del paz y salvo devolución de elementos y otras novedades (colaboradores)
3. Mantener contrato de vigilancia vigente.</t>
  </si>
  <si>
    <t>1. Inventario
2. Recibido a satisfacción
3. Contrato de vigilancia</t>
  </si>
  <si>
    <t xml:space="preserve">Pérdida del efectivo de la caja menor. </t>
  </si>
  <si>
    <t>1. Falta de seguimiento a las reclamaciones radicadas a las aseguradoras.
2. Falta de capacitación del personal.</t>
  </si>
  <si>
    <t>1. Pérdidas económicas.
2. Investigaciones disciplinarias por parte de Entes de Control.</t>
  </si>
  <si>
    <t>1. Hacer seguimiento a los siniestros reportados.
2. Proporcionar información (si se requiere) para las acciones disciplinarias y de Control Interno.</t>
  </si>
  <si>
    <t>Contaminación al medio ambiente.</t>
  </si>
  <si>
    <t>Prescripción y objeción de la reclamación ante la aseguradora por falta de documentos y/o vencimiento de términos.</t>
  </si>
  <si>
    <t>Inadecuados lugares de almacenamiento de toners para disposición final y equipos de cómputo en desuso</t>
  </si>
  <si>
    <t>Gestionar la disposición final de los toners, de acuerdo con la cantidad establecida por el proveedor.</t>
  </si>
  <si>
    <t>RC007</t>
  </si>
  <si>
    <t>Formulación y direccionamiento de planes y proyectos que respondan a intereses particulares.</t>
  </si>
  <si>
    <t>1. Tráfico de influencias
2. Intereses particulares</t>
  </si>
  <si>
    <t>1. Pérdida de credibilidad.
2. Objetivos cumplidos no acordes a las necesidades institucionales.</t>
  </si>
  <si>
    <t>Aprobación de los planes por parte de la Sala Plena de Comisionados</t>
  </si>
  <si>
    <t>Vulneración de los derechos de carrera administrativa</t>
  </si>
  <si>
    <t>Demoras en la respuesta a las peticiones de las entidades y ciudadanos frente a los tramites a cargo de la CNSC, relacionados con provision de empleo.</t>
  </si>
  <si>
    <t>1. Acciones judiciales.
2. Debilitar la Imagen de la CNSC ante las Entidades y ante la sociedad.</t>
  </si>
  <si>
    <t>Presentación de incendio por producto inflamable.</t>
  </si>
  <si>
    <t>1. Revisar la documentación del proceso Provisión de Empleo Público.
2. Realizar verificación de las solicitudes por parte de la Dirección de Administración de Carrera Administrativa y aprobación de Sala Plena de Comisionados</t>
  </si>
  <si>
    <t>Incumplimiento de las normas de carrera administrativa y directrices de la CNSC</t>
  </si>
  <si>
    <t>1. Mal uso de las listas de elgibles por parte de las entidades sin informar oportunamente a la CNSC.
2. Falta de unidad de criterio en las directrices emitidas por los despachos.</t>
  </si>
  <si>
    <t>1. Acciones judiciales.
2. Vulneración de derechos de servidores públicos o aspirantes.
3. Debilitar la Imagen de la CNSC ante las Entidades y ante la sociedad.</t>
  </si>
  <si>
    <t>Proveer información para el conjunto de requierimientos relacionados con el desarrollo tecnológico para dar acceso a las entidades al aplicativo BNLE de modo que se registre cualquier novedad en el uso de las listas de elegibles con sus respectivas evidencias</t>
  </si>
  <si>
    <t>RC002</t>
  </si>
  <si>
    <t>Favorecimiento en la agilización de trámites, por parte del(los) servidor(es) público(s) involucrado(s) en el proceso, modificando el orden atención de los trámites como manifestación de abuso del cargo, generando un beneficio a nombre propio o de terceros, o bajo intimidación, o sugestión.</t>
  </si>
  <si>
    <t>Intereses propios o de terceros.</t>
  </si>
  <si>
    <t>1. Vulneración de derechos de servidores públicos o aspirantes.
2. Debilitar la Imagen de la CNSC ante las Entidades y ante la sociedad.
3. Acciones judiciales.</t>
  </si>
  <si>
    <t>1. Realizar capacitaciones sobre la aplicación de las normas y las posibles consecuencias al no cumplir los términos.
2. Realizar muestreos y auditorías para verificar los tiempos de respuesta a las solicitudes.
3. Realizar capacitaciones en temas de control interno disciplinario a los servidores que participan en el proceso.</t>
  </si>
  <si>
    <t>Ineficiencia administrativa de la CNSC por demoras en los trámites de RPCA</t>
  </si>
  <si>
    <t>1. Personal insuficiente para resolver los trámites de RPCA en los tiempos deseados. 
2. Falta de formación del personal en aspectos técnicos y éticos.</t>
  </si>
  <si>
    <t>1. Vulneración de los derechos de servidores públicos.
2. Acciones judiciales.
3. Debilitar la imagen de la CNSC ante las Entidades y ante la sociedad.</t>
  </si>
  <si>
    <t>1. Proceso mejorado.
2. Evidencia de la capacitación realizada.</t>
  </si>
  <si>
    <t>1. Evidencias de las capacitaciones.
2. Evidencias de los muestreos realizados.</t>
  </si>
  <si>
    <t>Aplicativo funcional para que las entidades registren las novedades.</t>
  </si>
  <si>
    <t>Procedimientos rediseñados.</t>
  </si>
  <si>
    <t>Actas de Sala Plena de Comisionados.</t>
  </si>
  <si>
    <t>Vulnerar los derechos de carrera de los servidores públicos.</t>
  </si>
  <si>
    <t>Error formal en el  acto administrativo y/o en la digitación de la actualización en el aplicativo del RPCA.</t>
  </si>
  <si>
    <t>1. Desinformación.
2. Generación de acciones jurídicas en contra de la Comisión.
3. Debilitar la Imagen de la CNSC ante las Entidades y ante la sociedad.</t>
  </si>
  <si>
    <t>1. Aumentar filtros de revisión antes de la expedición de los actos.
2. Realizar revisiones periódicas y aleatorias de las anotaciones dispuestas en el aplicativo.</t>
  </si>
  <si>
    <t>Evidencias de los muestreos realizados.</t>
  </si>
  <si>
    <t>RC003</t>
  </si>
  <si>
    <t>Declaración de derechos de carrera, por parte del(los) servidor(es) público(s) involucrado(s) en el proceso, adulterando u omitiendo documentos que conlleven a crear anotaciones que declaren derechos de carrera, adulterando el aplicativo, omitiendo controles establecidos en la información, o a través del tráfico de influencias, generando un beneficio a nombre propio o de terceros, o bajo intimidación, o sugestión.</t>
  </si>
  <si>
    <t>1. Bajo compromiso y ética profesional.
2. Intimidación y sugestión.</t>
  </si>
  <si>
    <t>1. Declaración de derechos no constituidos en los términos establecidos por la ley.
2. Acciones judiciales.
3. Falsedad en la información.
4. Debilitar la Imagen de la CNSC ante las Entidades y ante la sociedad.
5. Vulneración de los derechos de servidores públicos.</t>
  </si>
  <si>
    <t>1. Realizar muestreos aleatorios sobre los trámites y su respuesta.
2. Desarrollar acciones de seguimiento a la información contenida en el aplicativo de RPCA.
3. Realizar revisión posterior a la proyección del acto administrativo.</t>
  </si>
  <si>
    <t>Documentación de las revisiones y muestreos realizados.</t>
  </si>
  <si>
    <t>1. Seguimientos a siniestros y comunicaciones asociadas.
2. Documentos de reclamaciones.</t>
  </si>
  <si>
    <t>1. Documento con especificacion de entrega de toners. 
2. Señalización para ingreso al sitio.</t>
  </si>
  <si>
    <t>Inadecuado seguimiento a los términos en las etapas de los procesos judiciales  y extrajudiciales</t>
  </si>
  <si>
    <r>
      <rPr>
        <sz val="10"/>
        <rFont val="Arial"/>
        <family val="2"/>
      </rPr>
      <t xml:space="preserve">1. No ejercer la defensa judicial de la entidad.
</t>
    </r>
    <r>
      <rPr>
        <sz val="10"/>
        <color theme="1"/>
        <rFont val="Arial"/>
        <family val="2"/>
      </rPr>
      <t>2. Imposición de sanciones legales.</t>
    </r>
  </si>
  <si>
    <t>1. Hacer seguimiento a las contestaciones de demandas, medidas cautelares y recursos interpuestos por la OAJ y abogados externos según cronograma mensual.
2. Hacer seguimiento a la asistencia de diligencias judiciales y extrajudiciales.
3. Hacer seguimiento a los procesos a través de la web de la rama judicial y de las notificaciones recibidas al correo institucional.</t>
  </si>
  <si>
    <t>Planeadores mensuales donde se consignan las diligencias y plazos a cumplir.</t>
  </si>
  <si>
    <t>Pérdida de oportunidad para ejercer la defensa de La Entidad.</t>
  </si>
  <si>
    <t>Consulta y uso de documentos desactualizados de procesos</t>
  </si>
  <si>
    <t>Falta de comunicación de los cambios realizados a los procesos</t>
  </si>
  <si>
    <t>Desviación en las salidas de los procesos ejecutados</t>
  </si>
  <si>
    <t>1. Realizar publicación periódica del listado maestro de documentos del Sistema Integrado de Gestión.
2. Realizar publicación continua de los documentos vigentes de los procesos del Sistema Integrado de Gestión.
3. Realizar actualización de los lineamientos relacionados con la edición y control de documentos del SIG.
4. Realizar definición y divulgación del calendario de actividades correspondientes al mantenimiento y mejora del Sistema Integrado de Gestión.</t>
  </si>
  <si>
    <t>Sitios de procesos en intranet y nube de datos.</t>
  </si>
  <si>
    <t xml:space="preserve">Seguimiento inoportuno o inexistente a los riesgos, indicadores y acciones de mejoramiento </t>
  </si>
  <si>
    <t>Falta de programación u comunicación interna respecto al desarrollo de estas actividades</t>
  </si>
  <si>
    <t>1. Falta de insumos para la toma de decisiones.
2. Bajo desempeño del SIG.
3. Pérdida de la relevancia del SIG.
4. Información inoportuna e imcompleta requerida para la generación de reportes institucionales.
5. Incumplimientos.
6. Sanciones.</t>
  </si>
  <si>
    <t>Correo electrónico.</t>
  </si>
  <si>
    <t>Tomar decisiones erradas frente a las reclamaciones laborales y peticiones por presunta vulneración a normas de carrera administrativa.</t>
  </si>
  <si>
    <t>1. Vulneración de derechos de carrera administrativa. 
2. Aumento de reclamaciones laborales y peticiones por presunta vulneración a normas de carrera administrativa.
3. Afectación a la imagen institucional.
4. Crear falsas expectativas a los servidores.</t>
  </si>
  <si>
    <t>1. Falta de personal idóneo para el desarrollo de actividades.
2. Suministro de información incompleta.
3. Desconocimiento de procedimientos y normas que rigen la carrera administrativa.</t>
  </si>
  <si>
    <t>1.Información de vinculación por parte de Dirección de Apoyo Corporativo y Oficina Asesora Jurídica.
2. Sistema de gestión documental Orfeo.
3. Registros de actividades internas.</t>
  </si>
  <si>
    <t>Incumplir los términos determinados por Ley para dar respuesta a las reclamaciones laborales y peticiones por presunta vulneración a normas de carrera administrativa presentadas ante la CNSC.</t>
  </si>
  <si>
    <t>1. Desconocimiento de los términos legales para el trámite. 
2. Falta del principio de autocontrol establecido en el MECI.
3. Carga excesiva de trabajo.</t>
  </si>
  <si>
    <t xml:space="preserve">1. Vulneración de derechos. 
2. Acciones judiciales contra la CNSC.
3. Investigaciones disciplinarias.
4. Desgaste administrativo - reprocesos. </t>
  </si>
  <si>
    <t>1.Información de vinculación por parte de Dirección de Apoyo Corporativo y Oficina Asesora Jurídica.
2.Aplicativo PQR y sistema de gestión documental Orfeo.
3. Dirección de Apoyo Corporativo y Oficina Asesora Jurídica.</t>
  </si>
  <si>
    <t>RC004</t>
  </si>
  <si>
    <t>Emisión de decisiones a nombre de la CNSC que no se encuentren acordes a la normatividad vigente, por parte del(los) servidor(es) público(s) involucrado(s) en el proceso, para favorecer o perjudicar a un tercero implicado.</t>
  </si>
  <si>
    <t>1. Favorecer intereses propios o de terceros.
2. Amenazas.
3. Sobornos.</t>
  </si>
  <si>
    <t xml:space="preserve">1. Vulneración de derechos.
2. Acciones judiciales contra la CNSC.
3. Investigaciones disciplinarias.
4. Desgaste administrativo por reprocesos. </t>
  </si>
  <si>
    <t>1. Ejercer control de términos por parte del responsable.
2. Observar alarmas del sistema de gestión documental.
3. Desarrollar actividades internas coordinadas por la Dirección relacionadas con el cumplimiento de términos.
4. Gestionar la contratación de nuevos profesionales para la realización de actividades propias de la Dirección.</t>
  </si>
  <si>
    <t>1. Gestionar selección de personal idóneo para la realización de actividades. 
2. Verificar la información recibida respecto del requerimiento realizado por parte del profesional de la Dirección.
3.  Realizar actualización a través de actividades internas coordinadas por la Dirección.</t>
  </si>
  <si>
    <t>1. Efectuar control de términos por parte del responsable.
2. Atender alarmas del sistema de gestión documental Orfeo. 
3. Realizar actividades internas coordinadas por la Dirección relacionadas con el cumplimiento de términos.
4. Gestionar la contratación de nuevos profesionales para la realización de actividades propias de la Dirección.</t>
  </si>
  <si>
    <t>1. Documentación de la Dirección de Viiglancia de Carrera Administrativa, Despachos y correo electrónico institucional.
2. Repositorio de Ventanilla única y/o sistema de gestión documental.
3. Información de vinculación por parte de Dirección de Apoyo Corporativo y Oficina Asesora Jurídica.</t>
  </si>
  <si>
    <t>R-AC-001</t>
  </si>
  <si>
    <t>R-AC-002</t>
  </si>
  <si>
    <t>R-AT-001</t>
  </si>
  <si>
    <t>R-AT-002</t>
  </si>
  <si>
    <t>R-AT-003</t>
  </si>
  <si>
    <t>R-AT-004</t>
  </si>
  <si>
    <t>R-AU-001</t>
  </si>
  <si>
    <t>R-AU-002</t>
  </si>
  <si>
    <t>R-CM-001</t>
  </si>
  <si>
    <t>R-CM-002</t>
  </si>
  <si>
    <t>R-CM-003</t>
  </si>
  <si>
    <t>R-CT-001</t>
  </si>
  <si>
    <t>R-CT-002</t>
  </si>
  <si>
    <t>R-CD-001</t>
  </si>
  <si>
    <t>R-CD-002</t>
  </si>
  <si>
    <t>R-DO-001</t>
  </si>
  <si>
    <t>R-ED-001</t>
  </si>
  <si>
    <t>R-ES-001</t>
  </si>
  <si>
    <t>R-CB-001</t>
  </si>
  <si>
    <t>R-CB-002</t>
  </si>
  <si>
    <t>R-GC-001</t>
  </si>
  <si>
    <t>R-GC-002</t>
  </si>
  <si>
    <t>R-TI-001</t>
  </si>
  <si>
    <t>R-TI-002</t>
  </si>
  <si>
    <t>R-TI-003</t>
  </si>
  <si>
    <t>R-TI-004</t>
  </si>
  <si>
    <t>R-TI-005</t>
  </si>
  <si>
    <t>R-TI-006</t>
  </si>
  <si>
    <t>R-TI-007</t>
  </si>
  <si>
    <t>R-TI-008</t>
  </si>
  <si>
    <t>R-TI-009</t>
  </si>
  <si>
    <t>R-TI-010</t>
  </si>
  <si>
    <t>R-TI-011</t>
  </si>
  <si>
    <t>R-TI-012</t>
  </si>
  <si>
    <t>R-TI-013</t>
  </si>
  <si>
    <t>R-TI-014</t>
  </si>
  <si>
    <t>R-TI-015</t>
  </si>
  <si>
    <t>R-TI-016</t>
  </si>
  <si>
    <t>R-TI-017</t>
  </si>
  <si>
    <t>R-GD-001</t>
  </si>
  <si>
    <t>R-GD-002</t>
  </si>
  <si>
    <t>R-GF-001</t>
  </si>
  <si>
    <t>R-GF-002</t>
  </si>
  <si>
    <t>R-GF-003</t>
  </si>
  <si>
    <t>R-GF-004</t>
  </si>
  <si>
    <t>R-IT-001</t>
  </si>
  <si>
    <t>R-IT-002</t>
  </si>
  <si>
    <t>R-IT-003</t>
  </si>
  <si>
    <t>R-PE-001</t>
  </si>
  <si>
    <t>R-PE-002</t>
  </si>
  <si>
    <t>R-RP-001</t>
  </si>
  <si>
    <t>R-RP-002</t>
  </si>
  <si>
    <t>R-RL-001</t>
  </si>
  <si>
    <t>R-SG-001</t>
  </si>
  <si>
    <t>R-SG-002</t>
  </si>
  <si>
    <t>R-VG-001</t>
  </si>
  <si>
    <t>R-VG-002</t>
  </si>
  <si>
    <t>Imputación de gastos al rubro presupuestal que no corresponde.</t>
  </si>
  <si>
    <t>RC009</t>
  </si>
  <si>
    <t>Solicitar oportunamente información relacionada con seguimientos, vía correo electrónico.</t>
  </si>
  <si>
    <t xml:space="preserve">Revisión de que los actos administrativos cumplan con todos los requisitos de notificación, comunicación, inclusión en expediente, tipificación y firma del jefe del área donde se expidió el mismo; esta la realizará el profesional con el rol de enrutador y el integrante del grupo al que le sea asignado el acto administartivo. </t>
  </si>
  <si>
    <r>
      <t>Procedimiento Atencion al ciudadano y notificaciones.</t>
    </r>
    <r>
      <rPr>
        <sz val="10"/>
        <color theme="8" tint="-0.249977111117893"/>
        <rFont val="Arial"/>
        <family val="2"/>
      </rPr>
      <t xml:space="preserve"> 
</t>
    </r>
    <r>
      <rPr>
        <sz val="10"/>
        <rFont val="Arial"/>
        <family val="2"/>
      </rPr>
      <t xml:space="preserve">
Sistema de Gestión Documental - Orfeo</t>
    </r>
  </si>
  <si>
    <t>1. Desconocimiento de lo requerido en la guía técnica.
2. Falta de acompañamiento por parte de la cnsc a las universidades interesadas en acreditarse.</t>
  </si>
  <si>
    <t>1. Protocolos de seguridad insuficientes.
2. Falta de especificación en los mecanismos de control en la aplicación de las pruebas.
3. Falta de rigurosidad en la aplicación de los mecanismos de control.</t>
  </si>
  <si>
    <t>1. Afectación de imagen y credibilidad.
2. Demora en la entrega de resultados y en consecuncia en el porceso de selección.
3. Aumento en los costos de la CNSC frente al proceso.</t>
  </si>
  <si>
    <t>1. Reforzar divulgación del proceso en la etapa de reclutamiento.
2. Brindar acompañamiento a las entidades para el reporte de la OPEC.
3. Brindar a los inscritos información constante y clara sobre las etapas y cronograma del proceso.
4. Fortalecer el proceso de auditoría para hacerlo más efectivo y eficiente.</t>
  </si>
  <si>
    <t>1. Fortalecer políticas Institucionales sobre el manejo de información.
2. Definir criterios claros que eviten interpretaciones erróneas por parte de la universidad.
3. Hacer uso del aplicativo para definicion de Ejes Temáticos, por parte de las convocatorias:
4. Fortalecer el proceso de auditoría para hacerlo más efectivo y eficiente.</t>
  </si>
  <si>
    <r>
      <t xml:space="preserve">1. Especificar condiciones para revisión de precintos de seguridad y otras medidas relacionadas con la cadena de custodia.
2. Implementar listas de chequeo para protocolos de preservación de la cadena de custodia de las pruebas.
3. Adelantar inspecciones por parte de las personas designadas por la CNSC para observar la aplicación de pruebas.
</t>
    </r>
    <r>
      <rPr>
        <sz val="10"/>
        <rFont val="Arial"/>
        <family val="2"/>
      </rPr>
      <t>4. Construir protocolo de manejo de crisis.
5. Contratar pólizas de seguros (preventivas y en caso de materialización).</t>
    </r>
  </si>
  <si>
    <t>1. Reestructurar el proceso de Registro público para realizar mejoras en las actividades que lo permitan.
2. Capacitar al personal en aspectos técnicos y éticos.
3. Implementación nuevo sistema de informacion de RPCA.</t>
  </si>
  <si>
    <t>1. Bajo conocimiento técnico, normativo y/o experticia de los servidores.
2. Falta de objetividad e imparcialidad en el desarrollo de las auditorias internas y de gestión.
3. No accesibilidad a los sistemas de información, para consulta.</t>
  </si>
  <si>
    <t>1. Posible información imprecisa emitida por la OCI.
2. Hallazgos por parte de los Entes de Control.
3. Desviación del estado real del Sistema de Control Interno.</t>
  </si>
  <si>
    <t>1. Realizar capacitación a los funcionarios de la OCI, acerca de la normatividad vigente.
2. Diligenciar el Certificado de compromiso ético del auditor interno (Anexo No. 1 de Código de Ética del auditor)
 3. Comité Institucional de Coordinación de Control Interno.</t>
  </si>
  <si>
    <t>Registros de asistencia, certificados y/o correos, entre otros.
Certificado de compromiso ético del auditor interno, debidamente firmado por el auditor y recibido por el auditado. 
Actas de Comité de Coordinación de Control Interno.</t>
  </si>
  <si>
    <t>Materialización: no se recibe información respecto a que el riesgo se haya materializado.</t>
  </si>
  <si>
    <t>Mapa de Riesgos CNSC - v1 - 29/04/2021</t>
  </si>
  <si>
    <t>1. Inadecuada formulación de los planes de sistemas.
2. Desconocimiento de las necesidades y requerimientos de los usuarios.
3. El plan de contratación de TIC no está acorde con las necesidades y requerimientos de la Entidad.
4. Administración de los diversos planes de la oficina está divido en frentes de trabajo particulares que no tienen criterios unificados.</t>
  </si>
  <si>
    <t>1. Solicitud de ajustes al plan de contratación de la Entidad.
(Disponibilidad).
2. Usuarios insatisfechos con los resultados de la Gestión TIC de la Entidad.
(Disponibilidad).
3. Demora en la generación de informes consolidados.</t>
  </si>
  <si>
    <t>1. Revisión periódica de Plan Estratégico de Tecnologías de la Información - PETI, recibiendo reportes de avance y evidencias de las actividades ejecutadas en el periodo, para validar el cumplimiento de metas y proyectos.
2. Indicadores de efectividad sobre los proyectos clave del PETI.</t>
  </si>
  <si>
    <t>Publicación del documento de PETI
https://www.cnsc.gov.co/index.php/planes-decreto-612-de-2018/plan-estrategico-de-tecnologias-de-la-informacion-y-las-comunicaciones-peti
Informes periodicos consolidados de los planes aprobados por el Jefe Asesor de Informática.</t>
  </si>
  <si>
    <t>1. Asignación de un colaborador de cada grupo de desarrollo por parte de su líder, para la realización de pruebas funcionales, que debe registrar sus resultados en el formato vigente para tal fin (F-TI-002 - Formato de Pruebas Funcionales) y consignarlo en el repositorio de código fuente.
2. Tomando como base la información centralizada del repositorio de código fuente,  generación de reportes por cada sistema relacionados con: requerimientos solicitados, pruebas realizadas y pruebas aprobadas.</t>
  </si>
  <si>
    <t>1. Contratos de PSP para la OAI 2021
2. Repositorio de código fuente GitLab (http://nukak.cnsc.net/users/sign_in/)</t>
  </si>
  <si>
    <t>1. Monitoreo interno y externo al portal y a los servicios alojados, que permita evidenciar posibles interrupciones y adoptar medidas de contención y restauración.
2. Inventario de aplicaciones (sistemas de información) actualizado anualmente. 
3. Mantener firewall para seguridad perimetral y Software de antivirus institucional.</t>
  </si>
  <si>
    <t>1. Reporte mensual de monitoreo externo.
2. Inventario de equipos y software instalado por OCS Inventory.</t>
  </si>
  <si>
    <t>1. Aplicar las actividades del instructivo para gestionar vulnerabilidades TI.
2. Mantener control de los contratos de servicios de telecomunicaciones (informes de gestión de los proveedores)
3. Incluir los servicios del portal web en el ambiente de contingencia.</t>
  </si>
  <si>
    <t>1. Consola WSUS
2. Contratos telecomunicaciones</t>
  </si>
  <si>
    <t>1. Levantamiento de requerimientos con el usuario final. 
2. Formato análisis de requerimientos funcionales (F-TI-004).</t>
  </si>
  <si>
    <t>1. Gestionar el código fuente y la documentación en GitLab y demás repositorios acordados por el arquitecto de sistemas de información. 
2. Mantener una documentación de usuario y técnica actualizada y completa.</t>
  </si>
  <si>
    <t>1. Aplicar documento de gestión de pruebas funcionales para desarrollos de software (DOCUMENTO EN CONSTRUCCIÓN) en donde se especifica el uso del formato de pruebas funcionales (F-TI-002).
2. Asignación de un colaborador de cada grupo de desarrollo por parte de su líder, para la realización de pruebas funcionales, que debe registrar sus resultados en el formato vigente para tal fin (F-TI-002 - Formato de Pruebas Funcionales) y consignarlo en el repositorio de código fuente.</t>
  </si>
  <si>
    <t>1,Registros en el manejador de Código Fuente GIT 
(http://nukak.cnsc.net/).
2. Registros diligenciados del formato (F-TI-002)</t>
  </si>
  <si>
    <t>1. Aplicar las actividades del instructivo para gestionar vulnerabilidades TI.</t>
  </si>
  <si>
    <t>1. Uso del formato "Informe complementario de supervisión periódico o final de los contratos - F-TI-006"
2. Mantener vigentes los contratos de servicios de telecomunicaciones.</t>
  </si>
  <si>
    <t>Repositorio de archivos de OAI (\\Fileserver\PROCESOS CONTRACTUALES)</t>
  </si>
  <si>
    <t>1. Verificar en forma permanente que el software instalado esté debidamente licenciado.
2. Desplegar políticas de seguridad de la información.</t>
  </si>
  <si>
    <t>1. Mantener consola de Antivirus actualizada.
2. Aplicar instructivo de uso adecuado de los recursos tecnológicos de la CNSC (I-TI-002).</t>
  </si>
  <si>
    <t>Instructivo de uso adecuado de los recursos tecnológicos de la CNSC 
http://intranet.cnsc.net/phocadownload/Nuevo_SIG/Gestion_de_Tecnologias_de_la_Informacion/Instructivos/i-ti-002_para-el-uso-adecuado-de-los-recursos-tecnologicos_v1_20181031_pdf.pdf
Instructivo Protección de la información digital - Herramienta de cifrado I-TI-003
http://intranet.cnsc.net/phocadownload/Nuevo_SIG/Gestion_de_Tecnologias_de_la_Informacion/Instructivos/2020/i-ti-003_proteccion-de-la-informacion-digital-herramienta-de-cifrado_v1_20190130_pdf.pdf</t>
  </si>
  <si>
    <t>Políticas generales de operación del directorio activo (GPO), para la administración de usuarios.</t>
  </si>
  <si>
    <t>1. Políticas generales de operación del directorio activo (GPO), para la administración de usuarios. 
2. Verificar en forma permanente que el software instalado esté debidamente licenciado.</t>
  </si>
  <si>
    <t>Registros GLPI
Informe GLPI - OCS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</si>
</sst>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8" x14ac:knownFonts="1">
    <font>
      <sz val="11"/>
      <color theme="1"/>
      <name val="Calibri"/>
      <family val="2"/>
      <scheme val="minor"/>
    </font>
    <font>
      <b/>
      <sz val="11"/>
      <color theme="1"/>
      <name val="Calibri"/>
      <family val="2"/>
      <scheme val="minor"/>
    </font>
    <font>
      <b/>
      <sz val="11"/>
      <color theme="1"/>
      <name val="Arial"/>
      <family val="2"/>
    </font>
    <font>
      <b/>
      <i/>
      <sz val="10"/>
      <color theme="3"/>
      <name val="Calibri"/>
      <family val="2"/>
      <scheme val="minor"/>
    </font>
    <font>
      <sz val="11"/>
      <color theme="1"/>
      <name val="Arial"/>
      <family val="2"/>
    </font>
    <font>
      <b/>
      <sz val="24"/>
      <color theme="1"/>
      <name val="Arial"/>
      <family val="2"/>
    </font>
    <font>
      <sz val="10"/>
      <color theme="1"/>
      <name val="Arial"/>
      <family val="2"/>
    </font>
    <font>
      <sz val="11"/>
      <color theme="1"/>
      <name val="Calibri"/>
      <family val="2"/>
      <scheme val="minor"/>
    </font>
    <font>
      <b/>
      <i/>
      <sz val="11"/>
      <color theme="1"/>
      <name val="Arial"/>
      <family val="2"/>
    </font>
    <font>
      <sz val="10"/>
      <name val="Arial"/>
      <family val="2"/>
    </font>
    <font>
      <b/>
      <sz val="10"/>
      <name val="Arial"/>
      <family val="2"/>
    </font>
    <font>
      <sz val="9"/>
      <color rgb="FF000000"/>
      <name val="Arial"/>
      <family val="2"/>
    </font>
    <font>
      <sz val="10"/>
      <color rgb="FFFF0000"/>
      <name val="Arial"/>
      <family val="2"/>
    </font>
    <font>
      <sz val="8"/>
      <name val="Calibri"/>
      <family val="2"/>
      <scheme val="minor"/>
    </font>
    <font>
      <sz val="10"/>
      <color theme="8" tint="-0.249977111117893"/>
      <name val="Arial"/>
      <family val="2"/>
    </font>
    <font>
      <sz val="11"/>
      <color theme="0"/>
      <name val="Calibri"/>
      <family val="2"/>
      <scheme val="minor"/>
    </font>
    <font>
      <b/>
      <sz val="11"/>
      <name val="Arial"/>
      <family val="2"/>
    </font>
    <font>
      <sz val="10"/>
      <color rgb="FF000000"/>
      <name val="Arial"/>
      <family val="2"/>
    </font>
  </fonts>
  <fills count="11">
    <fill>
      <patternFill patternType="none"/>
    </fill>
    <fill>
      <patternFill patternType="gray125"/>
    </fill>
    <fill>
      <patternFill patternType="solid">
        <fgColor theme="0"/>
        <bgColor indexed="64"/>
      </patternFill>
    </fill>
    <fill>
      <gradientFill degree="270">
        <stop position="0">
          <color theme="0"/>
        </stop>
        <stop position="1">
          <color rgb="FF00B0F0"/>
        </stop>
      </gradientFill>
    </fill>
    <fill>
      <gradientFill degree="270">
        <stop position="0">
          <color theme="0"/>
        </stop>
        <stop position="1">
          <color rgb="FFFFFF00"/>
        </stop>
      </gradientFill>
    </fill>
    <fill>
      <gradientFill degree="270">
        <stop position="0">
          <color theme="0"/>
        </stop>
        <stop position="1">
          <color theme="9"/>
        </stop>
      </gradientFill>
    </fill>
    <fill>
      <gradientFill degree="270">
        <stop position="0">
          <color theme="0"/>
        </stop>
        <stop position="1">
          <color rgb="FFFF0000"/>
        </stop>
      </gradientFill>
    </fill>
    <fill>
      <patternFill patternType="solid">
        <fgColor theme="0" tint="-0.249977111117893"/>
        <bgColor indexed="64"/>
      </patternFill>
    </fill>
    <fill>
      <patternFill patternType="solid">
        <fgColor theme="0" tint="-0.14999847407452621"/>
        <bgColor indexed="64"/>
      </patternFill>
    </fill>
    <fill>
      <patternFill patternType="solid">
        <fgColor rgb="FFD9E1F2"/>
        <bgColor indexed="64"/>
      </patternFill>
    </fill>
    <fill>
      <patternFill patternType="solid">
        <fgColor rgb="FF92D050"/>
        <bgColor indexed="64"/>
      </patternFill>
    </fill>
  </fills>
  <borders count="5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rgb="FFD4D4D4"/>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style="thin">
        <color indexed="64"/>
      </left>
      <right/>
      <top style="medium">
        <color indexed="64"/>
      </top>
      <bottom style="medium">
        <color indexed="64"/>
      </bottom>
      <diagonal/>
    </border>
  </borders>
  <cellStyleXfs count="468">
    <xf numFmtId="0" fontId="0" fillId="0" borderId="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cellStyleXfs>
  <cellXfs count="190">
    <xf numFmtId="0" fontId="0" fillId="0" borderId="0" xfId="0"/>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 fillId="2" borderId="9" xfId="0" applyFont="1" applyFill="1" applyBorder="1" applyAlignment="1">
      <alignment horizontal="center"/>
    </xf>
    <xf numFmtId="0" fontId="0" fillId="2" borderId="0" xfId="0" applyFill="1"/>
    <xf numFmtId="0" fontId="0" fillId="2" borderId="10" xfId="0" applyFill="1" applyBorder="1"/>
    <xf numFmtId="0" fontId="0" fillId="2" borderId="11" xfId="0" applyFill="1" applyBorder="1"/>
    <xf numFmtId="0" fontId="0" fillId="2" borderId="2" xfId="0" applyFill="1" applyBorder="1"/>
    <xf numFmtId="0" fontId="0" fillId="2" borderId="29" xfId="0" applyFont="1" applyFill="1" applyBorder="1"/>
    <xf numFmtId="0" fontId="0" fillId="2" borderId="0" xfId="0" applyFont="1" applyFill="1" applyBorder="1"/>
    <xf numFmtId="0" fontId="0" fillId="2" borderId="3" xfId="0" applyFill="1" applyBorder="1"/>
    <xf numFmtId="0" fontId="0" fillId="2" borderId="30" xfId="0" applyFont="1" applyFill="1" applyBorder="1"/>
    <xf numFmtId="0" fontId="0" fillId="2" borderId="31" xfId="0" applyFont="1" applyFill="1" applyBorder="1"/>
    <xf numFmtId="0" fontId="0" fillId="2" borderId="16" xfId="0" applyFill="1" applyBorder="1"/>
    <xf numFmtId="0" fontId="0" fillId="2" borderId="29" xfId="0" applyFill="1" applyBorder="1"/>
    <xf numFmtId="0" fontId="0" fillId="2" borderId="0" xfId="0" applyFill="1" applyBorder="1"/>
    <xf numFmtId="0" fontId="0" fillId="0" borderId="0" xfId="0" applyBorder="1"/>
    <xf numFmtId="0" fontId="3" fillId="2" borderId="0" xfId="0" applyFont="1" applyFill="1" applyBorder="1" applyAlignment="1">
      <alignment vertical="center"/>
    </xf>
    <xf numFmtId="0" fontId="2" fillId="2" borderId="29" xfId="0" applyFont="1" applyFill="1" applyBorder="1" applyAlignment="1"/>
    <xf numFmtId="0" fontId="2" fillId="2" borderId="29" xfId="0" applyFont="1" applyFill="1" applyBorder="1" applyAlignment="1">
      <alignment horizontal="center"/>
    </xf>
    <xf numFmtId="0" fontId="1" fillId="2" borderId="29" xfId="0" applyFont="1" applyFill="1" applyBorder="1" applyAlignment="1">
      <alignment vertical="center"/>
    </xf>
    <xf numFmtId="0" fontId="0" fillId="2" borderId="30" xfId="0" applyFill="1" applyBorder="1"/>
    <xf numFmtId="0" fontId="0" fillId="2" borderId="31" xfId="0" applyFill="1" applyBorder="1"/>
    <xf numFmtId="0" fontId="1" fillId="2" borderId="33" xfId="0" applyFont="1" applyFill="1" applyBorder="1" applyAlignment="1">
      <alignment horizontal="center"/>
    </xf>
    <xf numFmtId="0" fontId="6" fillId="0" borderId="35" xfId="0" applyFont="1" applyBorder="1" applyAlignment="1">
      <alignment horizontal="center" vertical="center" wrapText="1"/>
    </xf>
    <xf numFmtId="0" fontId="2" fillId="2" borderId="0" xfId="0" applyFont="1" applyFill="1" applyBorder="1" applyAlignment="1">
      <alignment horizont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1" xfId="0" applyFont="1" applyFill="1" applyBorder="1" applyAlignment="1">
      <alignment horizontal="center"/>
    </xf>
    <xf numFmtId="0" fontId="0" fillId="2" borderId="0" xfId="0" applyFont="1" applyFill="1" applyBorder="1" applyAlignment="1">
      <alignment horizontal="center" vertical="center"/>
    </xf>
    <xf numFmtId="0" fontId="1" fillId="2" borderId="0" xfId="0" applyFont="1" applyFill="1" applyBorder="1" applyAlignment="1">
      <alignment horizontal="center"/>
    </xf>
    <xf numFmtId="0" fontId="4" fillId="0" borderId="10" xfId="0" applyFont="1" applyBorder="1" applyAlignment="1"/>
    <xf numFmtId="0" fontId="4" fillId="0" borderId="29" xfId="0" applyFont="1" applyBorder="1" applyAlignment="1"/>
    <xf numFmtId="0" fontId="4" fillId="0" borderId="0" xfId="0" applyFont="1" applyBorder="1" applyAlignment="1"/>
    <xf numFmtId="0" fontId="2" fillId="0" borderId="16" xfId="0" applyFont="1" applyBorder="1" applyAlignment="1">
      <alignment horizontal="center" vertical="center" wrapText="1"/>
    </xf>
    <xf numFmtId="0" fontId="2" fillId="2" borderId="0" xfId="0" applyFont="1" applyFill="1" applyBorder="1" applyAlignment="1">
      <alignment horizontal="center"/>
    </xf>
    <xf numFmtId="0" fontId="0" fillId="0" borderId="3" xfId="0" applyFont="1" applyBorder="1" applyAlignment="1">
      <alignment horizontal="center" vertical="center"/>
    </xf>
    <xf numFmtId="0" fontId="3" fillId="5" borderId="3" xfId="0" applyFont="1" applyFill="1" applyBorder="1" applyAlignment="1">
      <alignment horizontal="center" vertical="center"/>
    </xf>
    <xf numFmtId="0" fontId="3" fillId="6" borderId="3" xfId="0" applyFont="1" applyFill="1" applyBorder="1" applyAlignment="1">
      <alignment horizontal="center" vertical="center"/>
    </xf>
    <xf numFmtId="0" fontId="4" fillId="7" borderId="3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0" fillId="0" borderId="43" xfId="0" applyBorder="1"/>
    <xf numFmtId="0" fontId="1" fillId="7" borderId="43" xfId="0" applyFont="1" applyFill="1" applyBorder="1" applyAlignment="1">
      <alignment horizontal="center"/>
    </xf>
    <xf numFmtId="0" fontId="2" fillId="0" borderId="43" xfId="0" applyFont="1" applyBorder="1" applyAlignment="1">
      <alignment horizontal="left" vertical="center"/>
    </xf>
    <xf numFmtId="0" fontId="4" fillId="0" borderId="43" xfId="0" applyFont="1" applyBorder="1" applyAlignment="1">
      <alignment horizontal="left" vertical="center"/>
    </xf>
    <xf numFmtId="0" fontId="4" fillId="0" borderId="0" xfId="0" applyFont="1"/>
    <xf numFmtId="0" fontId="4" fillId="0" borderId="49" xfId="0" applyFont="1" applyBorder="1" applyAlignment="1">
      <alignment horizontal="left" vertical="center" wrapText="1"/>
    </xf>
    <xf numFmtId="0" fontId="4" fillId="0" borderId="47" xfId="0" applyFont="1" applyBorder="1" applyAlignment="1">
      <alignment horizontal="left" vertical="center" wrapText="1"/>
    </xf>
    <xf numFmtId="0" fontId="2" fillId="8" borderId="43" xfId="0" applyFont="1" applyFill="1" applyBorder="1" applyAlignment="1">
      <alignment horizontal="left" vertical="center" wrapText="1"/>
    </xf>
    <xf numFmtId="0" fontId="4" fillId="0" borderId="43" xfId="0" applyFont="1" applyBorder="1" applyAlignment="1"/>
    <xf numFmtId="0" fontId="5" fillId="0" borderId="43" xfId="0" applyFont="1" applyBorder="1" applyAlignment="1">
      <alignment vertical="center" wrapText="1"/>
    </xf>
    <xf numFmtId="0" fontId="4" fillId="0" borderId="35" xfId="0" applyFont="1" applyBorder="1" applyAlignment="1"/>
    <xf numFmtId="0" fontId="5" fillId="0" borderId="35" xfId="0" applyFont="1" applyBorder="1" applyAlignment="1">
      <alignment vertical="center" wrapText="1"/>
    </xf>
    <xf numFmtId="0" fontId="4" fillId="0" borderId="4" xfId="0" applyFont="1" applyBorder="1" applyAlignment="1">
      <alignment horizontal="left" vertical="center" wrapText="1"/>
    </xf>
    <xf numFmtId="14" fontId="4" fillId="0" borderId="49" xfId="0" applyNumberFormat="1" applyFont="1" applyBorder="1" applyAlignment="1">
      <alignment horizontal="left" vertical="center" wrapText="1"/>
    </xf>
    <xf numFmtId="0" fontId="5" fillId="0" borderId="33" xfId="0" applyFont="1" applyBorder="1" applyAlignment="1"/>
    <xf numFmtId="0" fontId="5" fillId="0" borderId="33" xfId="0" applyFont="1" applyBorder="1" applyAlignment="1">
      <alignment vertical="center" wrapText="1"/>
    </xf>
    <xf numFmtId="0" fontId="2" fillId="0" borderId="45" xfId="0" applyFont="1" applyBorder="1" applyAlignment="1">
      <alignment vertical="center"/>
    </xf>
    <xf numFmtId="0" fontId="2" fillId="0" borderId="48" xfId="0" applyFont="1" applyBorder="1" applyAlignment="1">
      <alignment vertical="center"/>
    </xf>
    <xf numFmtId="0" fontId="4" fillId="0" borderId="48" xfId="0" applyFont="1" applyBorder="1" applyAlignment="1">
      <alignment vertical="center"/>
    </xf>
    <xf numFmtId="0" fontId="2" fillId="0" borderId="15" xfId="0" applyFont="1" applyBorder="1" applyAlignment="1">
      <alignment vertical="center"/>
    </xf>
    <xf numFmtId="0" fontId="0" fillId="0" borderId="0" xfId="0" applyBorder="1" applyAlignment="1">
      <alignment wrapText="1"/>
    </xf>
    <xf numFmtId="0" fontId="0" fillId="0" borderId="0" xfId="0" applyBorder="1" applyAlignment="1">
      <alignment horizontal="left" wrapText="1"/>
    </xf>
    <xf numFmtId="14" fontId="4" fillId="0" borderId="43" xfId="0" applyNumberFormat="1" applyFont="1" applyBorder="1" applyAlignment="1">
      <alignment horizontal="left" vertical="center"/>
    </xf>
    <xf numFmtId="0" fontId="2" fillId="8" borderId="43" xfId="0" applyFont="1" applyFill="1" applyBorder="1" applyAlignment="1">
      <alignment horizontal="center" vertical="center" wrapText="1"/>
    </xf>
    <xf numFmtId="0" fontId="10" fillId="0" borderId="43" xfId="0" applyFont="1" applyBorder="1" applyAlignment="1">
      <alignment horizontal="left" indent="1"/>
    </xf>
    <xf numFmtId="0" fontId="9" fillId="0" borderId="43" xfId="0" applyFont="1" applyBorder="1" applyAlignment="1">
      <alignment horizontal="left" indent="1"/>
    </xf>
    <xf numFmtId="0" fontId="9" fillId="0" borderId="43" xfId="0" applyFont="1" applyFill="1" applyBorder="1" applyAlignment="1">
      <alignment horizontal="left" indent="1"/>
    </xf>
    <xf numFmtId="14" fontId="9" fillId="0" borderId="43" xfId="0" applyNumberFormat="1" applyFont="1" applyBorder="1" applyAlignment="1">
      <alignment horizontal="left" indent="1"/>
    </xf>
    <xf numFmtId="0" fontId="11" fillId="9" borderId="51" xfId="0" applyFont="1" applyFill="1" applyBorder="1" applyAlignment="1">
      <alignment horizontal="left" wrapText="1"/>
    </xf>
    <xf numFmtId="0" fontId="11" fillId="9" borderId="52" xfId="0" applyFont="1" applyFill="1" applyBorder="1" applyAlignment="1">
      <alignment horizontal="left" wrapText="1"/>
    </xf>
    <xf numFmtId="0" fontId="11" fillId="9" borderId="52" xfId="0" applyFont="1" applyFill="1" applyBorder="1" applyAlignment="1">
      <alignment horizontal="left" vertical="center" wrapText="1"/>
    </xf>
    <xf numFmtId="0" fontId="11" fillId="9" borderId="51" xfId="0" applyFont="1" applyFill="1" applyBorder="1" applyAlignment="1">
      <alignment horizontal="left" vertical="center" wrapText="1"/>
    </xf>
    <xf numFmtId="0" fontId="6" fillId="0" borderId="43" xfId="0" applyFont="1" applyBorder="1" applyAlignment="1" applyProtection="1">
      <alignment horizontal="left" vertical="center" wrapText="1"/>
      <protection locked="0"/>
    </xf>
    <xf numFmtId="0" fontId="6" fillId="0" borderId="43" xfId="0" quotePrefix="1"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10" fillId="0" borderId="34" xfId="0" applyFont="1" applyFill="1" applyBorder="1" applyAlignment="1">
      <alignment horizontal="center" vertical="center"/>
    </xf>
    <xf numFmtId="0" fontId="6" fillId="7" borderId="35" xfId="0" applyFont="1" applyFill="1" applyBorder="1" applyAlignment="1">
      <alignment horizontal="center" vertical="center" wrapText="1"/>
    </xf>
    <xf numFmtId="0" fontId="6" fillId="0" borderId="18" xfId="0" applyFont="1" applyBorder="1" applyAlignment="1" applyProtection="1">
      <alignment horizontal="left" vertical="center" wrapText="1"/>
      <protection locked="0"/>
    </xf>
    <xf numFmtId="0" fontId="6" fillId="0" borderId="18" xfId="0" quotePrefix="1" applyFont="1" applyBorder="1" applyAlignment="1" applyProtection="1">
      <alignment horizontal="left" vertical="center" wrapText="1"/>
      <protection locked="0"/>
    </xf>
    <xf numFmtId="49" fontId="6" fillId="0" borderId="35" xfId="0" quotePrefix="1" applyNumberFormat="1" applyFont="1" applyBorder="1" applyAlignment="1" applyProtection="1">
      <alignment horizontal="left" vertical="center" wrapText="1"/>
      <protection locked="0"/>
    </xf>
    <xf numFmtId="0" fontId="6" fillId="0" borderId="35" xfId="0" quotePrefix="1" applyFont="1" applyBorder="1" applyAlignment="1" applyProtection="1">
      <alignment horizontal="left" vertical="center" wrapText="1"/>
      <protection locked="0"/>
    </xf>
    <xf numFmtId="0" fontId="6" fillId="0" borderId="12" xfId="0" applyFont="1" applyBorder="1" applyAlignment="1">
      <alignment horizontal="left" vertical="center" wrapText="1"/>
    </xf>
    <xf numFmtId="0" fontId="0" fillId="0" borderId="0" xfId="0"/>
    <xf numFmtId="0" fontId="6" fillId="0" borderId="18" xfId="0" applyFont="1" applyBorder="1" applyAlignment="1">
      <alignment horizontal="center" vertical="center" wrapText="1"/>
    </xf>
    <xf numFmtId="0" fontId="6" fillId="0" borderId="35" xfId="0" applyFont="1" applyBorder="1" applyAlignment="1">
      <alignment horizontal="center" vertical="center" wrapText="1"/>
    </xf>
    <xf numFmtId="0" fontId="6" fillId="7" borderId="35" xfId="0" applyFont="1" applyFill="1" applyBorder="1" applyAlignment="1">
      <alignment horizontal="center" vertical="center" wrapText="1"/>
    </xf>
    <xf numFmtId="0" fontId="6" fillId="0" borderId="18" xfId="0" applyFont="1" applyBorder="1" applyAlignment="1">
      <alignment horizontal="left" vertical="center" wrapText="1"/>
    </xf>
    <xf numFmtId="0" fontId="9" fillId="0" borderId="12" xfId="0" applyFont="1" applyBorder="1" applyAlignment="1">
      <alignment horizontal="left" vertical="center" wrapText="1"/>
    </xf>
    <xf numFmtId="0" fontId="6" fillId="0" borderId="22" xfId="0" applyFont="1" applyBorder="1" applyAlignment="1">
      <alignment horizontal="left" vertical="center" wrapText="1"/>
    </xf>
    <xf numFmtId="49" fontId="6" fillId="0" borderId="18" xfId="0" quotePrefix="1" applyNumberFormat="1" applyFont="1" applyBorder="1" applyAlignment="1" applyProtection="1">
      <alignment horizontal="left" vertical="center" wrapText="1"/>
      <protection locked="0"/>
    </xf>
    <xf numFmtId="0" fontId="6" fillId="7" borderId="18" xfId="0" applyFont="1" applyFill="1" applyBorder="1" applyAlignment="1">
      <alignment horizontal="center" vertical="center" wrapText="1"/>
    </xf>
    <xf numFmtId="0" fontId="10" fillId="0" borderId="7" xfId="0" applyFont="1" applyFill="1" applyBorder="1" applyAlignment="1">
      <alignment horizontal="center" vertical="center"/>
    </xf>
    <xf numFmtId="0" fontId="6" fillId="0" borderId="22" xfId="0" applyFont="1" applyBorder="1" applyAlignment="1">
      <alignment horizontal="justify" vertical="center" wrapText="1"/>
    </xf>
    <xf numFmtId="0" fontId="6" fillId="0" borderId="33" xfId="0" applyFont="1" applyBorder="1" applyAlignment="1" applyProtection="1">
      <alignment horizontal="justify" vertical="center" wrapText="1"/>
      <protection locked="0"/>
    </xf>
    <xf numFmtId="0" fontId="6" fillId="0" borderId="22" xfId="0" quotePrefix="1" applyFont="1" applyBorder="1" applyAlignment="1">
      <alignment horizontal="left" vertical="center" wrapText="1"/>
    </xf>
    <xf numFmtId="0" fontId="0" fillId="0" borderId="0" xfId="0"/>
    <xf numFmtId="0" fontId="6" fillId="0" borderId="18" xfId="0" applyFont="1" applyBorder="1" applyAlignment="1">
      <alignment horizontal="center" vertical="center" wrapText="1"/>
    </xf>
    <xf numFmtId="0" fontId="0" fillId="0" borderId="0" xfId="0"/>
    <xf numFmtId="0" fontId="6" fillId="0" borderId="18" xfId="0" applyFont="1" applyBorder="1" applyAlignment="1">
      <alignment horizontal="center" vertical="center" wrapText="1"/>
    </xf>
    <xf numFmtId="0" fontId="6" fillId="0" borderId="18" xfId="0" applyFont="1" applyBorder="1" applyAlignment="1" applyProtection="1">
      <alignment horizontal="left" vertical="center" wrapText="1"/>
      <protection locked="0"/>
    </xf>
    <xf numFmtId="0" fontId="2" fillId="0" borderId="31" xfId="0" applyFont="1" applyBorder="1" applyAlignment="1">
      <alignment horizontal="center" vertical="center" wrapText="1"/>
    </xf>
    <xf numFmtId="0" fontId="1" fillId="2" borderId="0" xfId="0" applyFont="1" applyFill="1"/>
    <xf numFmtId="0" fontId="6" fillId="0" borderId="46" xfId="0" applyFont="1" applyBorder="1" applyAlignment="1">
      <alignment horizontal="center" vertical="center" wrapText="1"/>
    </xf>
    <xf numFmtId="0" fontId="6" fillId="0" borderId="53" xfId="0" applyFont="1" applyBorder="1" applyAlignment="1">
      <alignment horizontal="center" vertical="center" wrapText="1"/>
    </xf>
    <xf numFmtId="0" fontId="15" fillId="0" borderId="44" xfId="0" applyFont="1" applyBorder="1"/>
    <xf numFmtId="0" fontId="4" fillId="10" borderId="41" xfId="0" applyFont="1" applyFill="1" applyBorder="1" applyAlignment="1">
      <alignment horizontal="center" vertical="center" wrapText="1"/>
    </xf>
    <xf numFmtId="0" fontId="16" fillId="0" borderId="34" xfId="0" applyFont="1" applyBorder="1" applyAlignment="1">
      <alignment horizontal="center" vertical="center"/>
    </xf>
    <xf numFmtId="0" fontId="4" fillId="0" borderId="35" xfId="0" applyFont="1" applyBorder="1" applyAlignment="1">
      <alignment horizontal="center" vertical="center" wrapText="1"/>
    </xf>
    <xf numFmtId="0" fontId="4" fillId="0" borderId="4" xfId="0" applyFont="1" applyBorder="1" applyAlignment="1">
      <alignment horizontal="center" vertical="center" wrapText="1"/>
    </xf>
    <xf numFmtId="0" fontId="17" fillId="2" borderId="35" xfId="0" applyFont="1" applyFill="1" applyBorder="1" applyAlignment="1" applyProtection="1">
      <alignment horizontal="left" vertical="center" wrapText="1"/>
      <protection locked="0"/>
    </xf>
    <xf numFmtId="0" fontId="6" fillId="2" borderId="35" xfId="0" applyFont="1" applyFill="1" applyBorder="1" applyAlignment="1" applyProtection="1">
      <alignment horizontal="left" vertical="center" wrapText="1"/>
      <protection locked="0"/>
    </xf>
    <xf numFmtId="0" fontId="2" fillId="0" borderId="2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xf>
    <xf numFmtId="0" fontId="4" fillId="0" borderId="2" xfId="0" applyFont="1" applyBorder="1" applyAlignment="1">
      <alignment horizontal="center"/>
    </xf>
    <xf numFmtId="0" fontId="4" fillId="0" borderId="29" xfId="0" applyFont="1" applyBorder="1" applyAlignment="1">
      <alignment horizontal="center"/>
    </xf>
    <xf numFmtId="0" fontId="4" fillId="0" borderId="3" xfId="0" applyFont="1" applyBorder="1" applyAlignment="1">
      <alignment horizontal="center"/>
    </xf>
    <xf numFmtId="0" fontId="4" fillId="0" borderId="30" xfId="0" applyFont="1" applyBorder="1" applyAlignment="1">
      <alignment horizontal="center"/>
    </xf>
    <xf numFmtId="0" fontId="4" fillId="0" borderId="16" xfId="0" applyFont="1"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7" borderId="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20"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7"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23" xfId="0" applyFont="1" applyFill="1" applyBorder="1" applyAlignment="1">
      <alignment horizontal="center" vertical="center"/>
    </xf>
    <xf numFmtId="0" fontId="0" fillId="2" borderId="38" xfId="0" applyFont="1" applyFill="1" applyBorder="1" applyAlignment="1">
      <alignment horizontal="center" vertical="center"/>
    </xf>
    <xf numFmtId="0" fontId="3" fillId="3" borderId="36"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2" xfId="0" applyFont="1" applyFill="1" applyBorder="1" applyAlignment="1">
      <alignment horizontal="center" vertical="center"/>
    </xf>
    <xf numFmtId="0" fontId="0" fillId="2" borderId="38"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22"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12"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20"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22" xfId="0" applyFont="1" applyFill="1" applyBorder="1" applyAlignment="1">
      <alignment horizontal="center" vertical="center"/>
    </xf>
    <xf numFmtId="0" fontId="3" fillId="4" borderId="36"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20" xfId="0" applyFont="1" applyFill="1" applyBorder="1" applyAlignment="1">
      <alignment horizontal="center" vertical="center"/>
    </xf>
    <xf numFmtId="0" fontId="9" fillId="0" borderId="43" xfId="0" applyFont="1" applyBorder="1" applyAlignment="1">
      <alignment horizontal="center"/>
    </xf>
    <xf numFmtId="0" fontId="1" fillId="2" borderId="39" xfId="0" applyFont="1" applyFill="1" applyBorder="1" applyAlignment="1">
      <alignment horizontal="center" vertical="center" textRotation="90"/>
    </xf>
    <xf numFmtId="0" fontId="1" fillId="2" borderId="0" xfId="0" applyFont="1" applyFill="1" applyBorder="1" applyAlignment="1">
      <alignment horizontal="center"/>
    </xf>
    <xf numFmtId="0" fontId="1" fillId="2" borderId="40" xfId="0" applyFont="1" applyFill="1" applyBorder="1" applyAlignment="1">
      <alignment horizontal="center"/>
    </xf>
    <xf numFmtId="0" fontId="2" fillId="2" borderId="0" xfId="0" applyFont="1" applyFill="1" applyBorder="1" applyAlignment="1">
      <alignment horizontal="center"/>
    </xf>
    <xf numFmtId="0" fontId="1" fillId="2" borderId="6" xfId="0" applyFont="1" applyFill="1" applyBorder="1" applyAlignment="1">
      <alignment horizontal="center" vertical="center"/>
    </xf>
    <xf numFmtId="0" fontId="1" fillId="2" borderId="20" xfId="0" applyFont="1" applyFill="1" applyBorder="1" applyAlignment="1">
      <alignment horizontal="center" vertical="center"/>
    </xf>
    <xf numFmtId="0" fontId="1" fillId="0" borderId="24" xfId="0" applyFont="1" applyBorder="1" applyAlignment="1">
      <alignment horizontal="center" vertical="center"/>
    </xf>
    <xf numFmtId="0" fontId="1" fillId="0" borderId="21" xfId="0" applyFont="1" applyBorder="1" applyAlignment="1">
      <alignment horizontal="center" vertical="center"/>
    </xf>
    <xf numFmtId="0" fontId="1" fillId="0" borderId="36" xfId="0" applyFont="1" applyBorder="1" applyAlignment="1">
      <alignment horizontal="center" vertical="center"/>
    </xf>
    <xf numFmtId="0" fontId="1" fillId="0" borderId="32" xfId="0" applyFont="1" applyBorder="1" applyAlignment="1">
      <alignment horizontal="center" vertical="center"/>
    </xf>
    <xf numFmtId="0" fontId="0" fillId="2" borderId="14"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2" xfId="0" applyFont="1" applyFill="1" applyBorder="1" applyAlignment="1">
      <alignment horizontal="center" vertical="center"/>
    </xf>
    <xf numFmtId="0" fontId="4" fillId="0" borderId="43" xfId="0" applyFont="1" applyBorder="1" applyAlignment="1">
      <alignment horizontal="center"/>
    </xf>
    <xf numFmtId="0" fontId="2" fillId="0" borderId="9" xfId="0" applyFont="1" applyBorder="1" applyAlignment="1">
      <alignment horizontal="center" vertical="center"/>
    </xf>
    <xf numFmtId="0" fontId="2" fillId="0" borderId="5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xf>
    <xf numFmtId="0" fontId="2" fillId="8" borderId="43" xfId="0" applyFont="1" applyFill="1" applyBorder="1" applyAlignment="1">
      <alignment horizontal="center" vertical="center" wrapText="1"/>
    </xf>
    <xf numFmtId="0" fontId="4" fillId="0" borderId="43" xfId="0" applyFont="1" applyBorder="1" applyAlignment="1">
      <alignment horizontal="justify" vertical="center" wrapText="1"/>
    </xf>
    <xf numFmtId="0" fontId="2" fillId="8" borderId="43" xfId="0" applyFont="1" applyFill="1" applyBorder="1" applyAlignment="1">
      <alignment horizontal="left"/>
    </xf>
  </cellXfs>
  <cellStyles count="468">
    <cellStyle name="Millares [0] 10" xfId="104" xr:uid="{361135C1-F7FF-4C76-A3E3-F2AE450AEF5F}"/>
    <cellStyle name="Millares [0] 10 2" xfId="260" xr:uid="{00000000-0005-0000-0000-000002000000}"/>
    <cellStyle name="Millares [0] 10 3" xfId="416" xr:uid="{FE24BCF5-892C-457C-9D22-904E1F184EF6}"/>
    <cellStyle name="Millares [0] 11" xfId="156" xr:uid="{00000000-0005-0000-0000-0000CC000000}"/>
    <cellStyle name="Millares [0] 12" xfId="312" xr:uid="{15CCD2A2-906F-4D4E-A9B1-6F1CA353DE54}"/>
    <cellStyle name="Millares [0] 2" xfId="2" xr:uid="{35496812-E97E-41F4-9A00-2B9577716B9A}"/>
    <cellStyle name="Millares [0] 2 10" xfId="314" xr:uid="{7B9843E2-5CEE-4B3A-BDA7-2EA2C4F30C31}"/>
    <cellStyle name="Millares [0] 2 2" xfId="4" xr:uid="{20F13EDD-7310-4C45-B68D-687D27C0D4D3}"/>
    <cellStyle name="Millares [0] 2 2 2" xfId="10" xr:uid="{2EE36D48-BC91-4DD0-AD1A-8C04ED2615A2}"/>
    <cellStyle name="Millares [0] 2 2 2 2" xfId="23" xr:uid="{2CC889D4-C790-4B7C-8B00-63C33AF24E6B}"/>
    <cellStyle name="Millares [0] 2 2 2 2 2" xfId="49" xr:uid="{593A83E1-A59A-4622-B6CB-350D29B59C8C}"/>
    <cellStyle name="Millares [0] 2 2 2 2 2 2" xfId="101" xr:uid="{09F2399D-CD43-448D-801E-7CCF011F72F5}"/>
    <cellStyle name="Millares [0] 2 2 2 2 2 2 2" xfId="257" xr:uid="{00000000-0005-0000-0000-000008000000}"/>
    <cellStyle name="Millares [0] 2 2 2 2 2 2 3" xfId="413" xr:uid="{22E35840-A9C9-4A9E-A167-E9A53DE5504F}"/>
    <cellStyle name="Millares [0] 2 2 2 2 2 3" xfId="153" xr:uid="{5CB7D907-D5C1-4BBA-ACBB-DCF4C3B48626}"/>
    <cellStyle name="Millares [0] 2 2 2 2 2 3 2" xfId="309" xr:uid="{00000000-0005-0000-0000-000009000000}"/>
    <cellStyle name="Millares [0] 2 2 2 2 2 3 3" xfId="465" xr:uid="{EE60CD86-F0B9-4EFB-B0BD-6D4DBC4089AD}"/>
    <cellStyle name="Millares [0] 2 2 2 2 2 4" xfId="205" xr:uid="{00000000-0005-0000-0000-000007000000}"/>
    <cellStyle name="Millares [0] 2 2 2 2 2 5" xfId="361" xr:uid="{9EF1FE75-6176-4213-9D62-F4D32AA9A2B3}"/>
    <cellStyle name="Millares [0] 2 2 2 2 3" xfId="75" xr:uid="{2DE9C209-1B23-4A2F-A05E-DB1CEFA7AC25}"/>
    <cellStyle name="Millares [0] 2 2 2 2 3 2" xfId="231" xr:uid="{00000000-0005-0000-0000-00000A000000}"/>
    <cellStyle name="Millares [0] 2 2 2 2 3 3" xfId="387" xr:uid="{808D3A3A-1214-4884-84AC-76D41B3BE76C}"/>
    <cellStyle name="Millares [0] 2 2 2 2 4" xfId="127" xr:uid="{509FB0FD-EFBC-4076-9B5B-3B17DE797C8F}"/>
    <cellStyle name="Millares [0] 2 2 2 2 4 2" xfId="283" xr:uid="{00000000-0005-0000-0000-00000B000000}"/>
    <cellStyle name="Millares [0] 2 2 2 2 4 3" xfId="439" xr:uid="{50103B04-544C-4E69-A0BB-C48644211EDC}"/>
    <cellStyle name="Millares [0] 2 2 2 2 5" xfId="179" xr:uid="{00000000-0005-0000-0000-000006000000}"/>
    <cellStyle name="Millares [0] 2 2 2 2 6" xfId="335" xr:uid="{A9661C62-0268-476A-9053-C594009B9D32}"/>
    <cellStyle name="Millares [0] 2 2 2 3" xfId="36" xr:uid="{694F5152-A464-4E1D-B72C-09C05896827E}"/>
    <cellStyle name="Millares [0] 2 2 2 3 2" xfId="88" xr:uid="{D32111E8-7EC8-4766-BE32-5E6B9F3CCB90}"/>
    <cellStyle name="Millares [0] 2 2 2 3 2 2" xfId="244" xr:uid="{00000000-0005-0000-0000-00000D000000}"/>
    <cellStyle name="Millares [0] 2 2 2 3 2 3" xfId="400" xr:uid="{412DE204-AAC2-40C4-8044-633005512A4A}"/>
    <cellStyle name="Millares [0] 2 2 2 3 3" xfId="140" xr:uid="{47A9A137-F1DB-4D87-ABCD-F3D224213FD7}"/>
    <cellStyle name="Millares [0] 2 2 2 3 3 2" xfId="296" xr:uid="{00000000-0005-0000-0000-00000E000000}"/>
    <cellStyle name="Millares [0] 2 2 2 3 3 3" xfId="452" xr:uid="{69A03A25-1689-402E-BC7D-607E83586B05}"/>
    <cellStyle name="Millares [0] 2 2 2 3 4" xfId="192" xr:uid="{00000000-0005-0000-0000-00000C000000}"/>
    <cellStyle name="Millares [0] 2 2 2 3 5" xfId="348" xr:uid="{4D5427E5-20DB-4EA5-A765-BE26DF2E97F6}"/>
    <cellStyle name="Millares [0] 2 2 2 4" xfId="62" xr:uid="{0CB4FEAF-904D-4BBC-AEF8-677C3F77EE7C}"/>
    <cellStyle name="Millares [0] 2 2 2 4 2" xfId="218" xr:uid="{00000000-0005-0000-0000-00000F000000}"/>
    <cellStyle name="Millares [0] 2 2 2 4 3" xfId="374" xr:uid="{CDEF6D83-A3A4-4258-AF1D-9001AAD9DC26}"/>
    <cellStyle name="Millares [0] 2 2 2 5" xfId="114" xr:uid="{79355C77-D3AF-4A61-8698-6C208E5D6A7C}"/>
    <cellStyle name="Millares [0] 2 2 2 5 2" xfId="270" xr:uid="{00000000-0005-0000-0000-000010000000}"/>
    <cellStyle name="Millares [0] 2 2 2 5 3" xfId="426" xr:uid="{D38E980C-42BB-4E48-ADCC-0DCE991525EA}"/>
    <cellStyle name="Millares [0] 2 2 2 6" xfId="166" xr:uid="{00000000-0005-0000-0000-000005000000}"/>
    <cellStyle name="Millares [0] 2 2 2 7" xfId="322" xr:uid="{E94CE813-9C98-4080-9E4A-3EA42AFE0D6B}"/>
    <cellStyle name="Millares [0] 2 2 3" xfId="17" xr:uid="{3DF3A64D-8B49-4446-BD82-08E447B2BFE8}"/>
    <cellStyle name="Millares [0] 2 2 3 2" xfId="43" xr:uid="{646AF128-93F5-4C19-BB3F-1EA924DF44A1}"/>
    <cellStyle name="Millares [0] 2 2 3 2 2" xfId="95" xr:uid="{05EFE65A-788B-4917-BD0C-88389B56518C}"/>
    <cellStyle name="Millares [0] 2 2 3 2 2 2" xfId="251" xr:uid="{00000000-0005-0000-0000-000013000000}"/>
    <cellStyle name="Millares [0] 2 2 3 2 2 3" xfId="407" xr:uid="{CF5219B6-DD19-466F-A6D3-FBAE960EF0AA}"/>
    <cellStyle name="Millares [0] 2 2 3 2 3" xfId="147" xr:uid="{0CF0D91C-A441-49EB-971E-2DD82CFAC527}"/>
    <cellStyle name="Millares [0] 2 2 3 2 3 2" xfId="303" xr:uid="{00000000-0005-0000-0000-000014000000}"/>
    <cellStyle name="Millares [0] 2 2 3 2 3 3" xfId="459" xr:uid="{703A9375-B1B0-4BD8-8410-157455F777FD}"/>
    <cellStyle name="Millares [0] 2 2 3 2 4" xfId="199" xr:uid="{00000000-0005-0000-0000-000012000000}"/>
    <cellStyle name="Millares [0] 2 2 3 2 5" xfId="355" xr:uid="{98FD084E-AC6B-42EE-B52A-0B11410753CC}"/>
    <cellStyle name="Millares [0] 2 2 3 3" xfId="69" xr:uid="{B2FD6364-6FA0-4D1E-8856-860562B10C09}"/>
    <cellStyle name="Millares [0] 2 2 3 3 2" xfId="225" xr:uid="{00000000-0005-0000-0000-000015000000}"/>
    <cellStyle name="Millares [0] 2 2 3 3 3" xfId="381" xr:uid="{6C7BD36C-4E9E-4877-A1A3-3776ADE463F5}"/>
    <cellStyle name="Millares [0] 2 2 3 4" xfId="121" xr:uid="{84551BE2-6DEA-4F88-B455-64C114AEC527}"/>
    <cellStyle name="Millares [0] 2 2 3 4 2" xfId="277" xr:uid="{00000000-0005-0000-0000-000016000000}"/>
    <cellStyle name="Millares [0] 2 2 3 4 3" xfId="433" xr:uid="{D8D0FC4D-7877-4D85-A0EE-CF711FDE88B6}"/>
    <cellStyle name="Millares [0] 2 2 3 5" xfId="173" xr:uid="{00000000-0005-0000-0000-000011000000}"/>
    <cellStyle name="Millares [0] 2 2 3 6" xfId="329" xr:uid="{6200BCBB-E353-4135-8984-19859A18246F}"/>
    <cellStyle name="Millares [0] 2 2 4" xfId="30" xr:uid="{C831C6FE-99D5-491E-85A2-E3C71A0228F1}"/>
    <cellStyle name="Millares [0] 2 2 4 2" xfId="82" xr:uid="{21D99463-5584-43E4-99C0-71DB4BA66F2B}"/>
    <cellStyle name="Millares [0] 2 2 4 2 2" xfId="238" xr:uid="{00000000-0005-0000-0000-000018000000}"/>
    <cellStyle name="Millares [0] 2 2 4 2 3" xfId="394" xr:uid="{40B7288A-555B-4FD1-9CE2-C892CAD7B8A7}"/>
    <cellStyle name="Millares [0] 2 2 4 3" xfId="134" xr:uid="{5AA69E13-9AA1-498B-98F9-22AD1542BCD8}"/>
    <cellStyle name="Millares [0] 2 2 4 3 2" xfId="290" xr:uid="{00000000-0005-0000-0000-000019000000}"/>
    <cellStyle name="Millares [0] 2 2 4 3 3" xfId="446" xr:uid="{620C6A74-BFB7-4EBF-960B-746AC810A96D}"/>
    <cellStyle name="Millares [0] 2 2 4 4" xfId="186" xr:uid="{00000000-0005-0000-0000-000017000000}"/>
    <cellStyle name="Millares [0] 2 2 4 5" xfId="342" xr:uid="{2DBA0214-4F99-40AC-8481-9B370B9BA882}"/>
    <cellStyle name="Millares [0] 2 2 5" xfId="56" xr:uid="{151BA370-E5A6-4DEB-954C-C1D2314F33BD}"/>
    <cellStyle name="Millares [0] 2 2 5 2" xfId="212" xr:uid="{00000000-0005-0000-0000-00001A000000}"/>
    <cellStyle name="Millares [0] 2 2 5 3" xfId="368" xr:uid="{5F9DEFCD-5398-4940-99EC-D49283EDD7AF}"/>
    <cellStyle name="Millares [0] 2 2 6" xfId="108" xr:uid="{EC9D47F1-9F5D-447D-A692-C2F07E53818F}"/>
    <cellStyle name="Millares [0] 2 2 6 2" xfId="264" xr:uid="{00000000-0005-0000-0000-00001B000000}"/>
    <cellStyle name="Millares [0] 2 2 6 3" xfId="420" xr:uid="{5059BF48-3602-4C69-928D-B7356B5358B3}"/>
    <cellStyle name="Millares [0] 2 2 7" xfId="160" xr:uid="{00000000-0005-0000-0000-000004000000}"/>
    <cellStyle name="Millares [0] 2 2 8" xfId="316" xr:uid="{B8FC18D9-9E0C-48ED-87E1-A61ED908A543}"/>
    <cellStyle name="Millares [0] 2 3" xfId="6" xr:uid="{06E47EB2-619D-4BA0-9DFD-D950E775ED8E}"/>
    <cellStyle name="Millares [0] 2 3 2" xfId="12" xr:uid="{FE7A3F06-1CB9-4738-BC87-60C6A11DC990}"/>
    <cellStyle name="Millares [0] 2 3 2 2" xfId="25" xr:uid="{21D22D2A-C081-4900-9AD8-C50781AEE03C}"/>
    <cellStyle name="Millares [0] 2 3 2 2 2" xfId="51" xr:uid="{953FC473-F013-45CC-9709-3AC652E562AC}"/>
    <cellStyle name="Millares [0] 2 3 2 2 2 2" xfId="103" xr:uid="{B2601408-B791-44D1-B948-3A6F9A045965}"/>
    <cellStyle name="Millares [0] 2 3 2 2 2 2 2" xfId="259" xr:uid="{00000000-0005-0000-0000-000020000000}"/>
    <cellStyle name="Millares [0] 2 3 2 2 2 2 3" xfId="415" xr:uid="{8122608B-9A50-4B17-BBE1-316DE2A32A01}"/>
    <cellStyle name="Millares [0] 2 3 2 2 2 3" xfId="155" xr:uid="{1EDD8BD5-F572-4B6A-9879-028D2F13E52F}"/>
    <cellStyle name="Millares [0] 2 3 2 2 2 3 2" xfId="311" xr:uid="{00000000-0005-0000-0000-000021000000}"/>
    <cellStyle name="Millares [0] 2 3 2 2 2 3 3" xfId="467" xr:uid="{69D434E9-4E02-4D35-81BB-C6D46C2F3ECA}"/>
    <cellStyle name="Millares [0] 2 3 2 2 2 4" xfId="207" xr:uid="{00000000-0005-0000-0000-00001F000000}"/>
    <cellStyle name="Millares [0] 2 3 2 2 2 5" xfId="363" xr:uid="{DA4C7137-CD0E-4F48-86DF-8C0D8D165641}"/>
    <cellStyle name="Millares [0] 2 3 2 2 3" xfId="77" xr:uid="{BBE08B54-7A47-407A-B28E-C0365A148C36}"/>
    <cellStyle name="Millares [0] 2 3 2 2 3 2" xfId="233" xr:uid="{00000000-0005-0000-0000-000022000000}"/>
    <cellStyle name="Millares [0] 2 3 2 2 3 3" xfId="389" xr:uid="{C941376D-D1F0-4F3D-AD4C-FE2BA0F86826}"/>
    <cellStyle name="Millares [0] 2 3 2 2 4" xfId="129" xr:uid="{EFB63FEF-3BD2-42DA-8469-41DD6B9A885C}"/>
    <cellStyle name="Millares [0] 2 3 2 2 4 2" xfId="285" xr:uid="{00000000-0005-0000-0000-000023000000}"/>
    <cellStyle name="Millares [0] 2 3 2 2 4 3" xfId="441" xr:uid="{D948C418-262F-46CE-9326-0CA1147B538D}"/>
    <cellStyle name="Millares [0] 2 3 2 2 5" xfId="181" xr:uid="{00000000-0005-0000-0000-00001E000000}"/>
    <cellStyle name="Millares [0] 2 3 2 2 6" xfId="337" xr:uid="{48AEAE57-C586-4759-B42A-9A0DA9126854}"/>
    <cellStyle name="Millares [0] 2 3 2 3" xfId="38" xr:uid="{F427EC82-524A-4E35-9647-EBA54341AFB6}"/>
    <cellStyle name="Millares [0] 2 3 2 3 2" xfId="90" xr:uid="{74CC5AFA-507A-43DF-BF22-DEFC230A8314}"/>
    <cellStyle name="Millares [0] 2 3 2 3 2 2" xfId="246" xr:uid="{00000000-0005-0000-0000-000025000000}"/>
    <cellStyle name="Millares [0] 2 3 2 3 2 3" xfId="402" xr:uid="{72E47F80-C110-4E12-9C47-53312504780C}"/>
    <cellStyle name="Millares [0] 2 3 2 3 3" xfId="142" xr:uid="{C91E7ED9-93C1-48FF-B638-064FB927722C}"/>
    <cellStyle name="Millares [0] 2 3 2 3 3 2" xfId="298" xr:uid="{00000000-0005-0000-0000-000026000000}"/>
    <cellStyle name="Millares [0] 2 3 2 3 3 3" xfId="454" xr:uid="{753DA8E9-B912-480D-8E6E-3DBEB62DAEFD}"/>
    <cellStyle name="Millares [0] 2 3 2 3 4" xfId="194" xr:uid="{00000000-0005-0000-0000-000024000000}"/>
    <cellStyle name="Millares [0] 2 3 2 3 5" xfId="350" xr:uid="{54EF58D5-3CF9-49E9-94D4-987AD3C9DA77}"/>
    <cellStyle name="Millares [0] 2 3 2 4" xfId="64" xr:uid="{DB1D60D5-1E93-4E39-9CE9-8BA9170235D9}"/>
    <cellStyle name="Millares [0] 2 3 2 4 2" xfId="220" xr:uid="{00000000-0005-0000-0000-000027000000}"/>
    <cellStyle name="Millares [0] 2 3 2 4 3" xfId="376" xr:uid="{4CDAF4C2-CDF4-403B-927B-0E01F347E000}"/>
    <cellStyle name="Millares [0] 2 3 2 5" xfId="116" xr:uid="{80781D52-0BF3-4F3A-8485-A2A160934E23}"/>
    <cellStyle name="Millares [0] 2 3 2 5 2" xfId="272" xr:uid="{00000000-0005-0000-0000-000028000000}"/>
    <cellStyle name="Millares [0] 2 3 2 5 3" xfId="428" xr:uid="{97B91328-48E1-46D5-8474-5D5FA276F727}"/>
    <cellStyle name="Millares [0] 2 3 2 6" xfId="168" xr:uid="{00000000-0005-0000-0000-00001D000000}"/>
    <cellStyle name="Millares [0] 2 3 2 7" xfId="324" xr:uid="{1DAB4249-E1F0-485F-B5DE-54678DC5D38B}"/>
    <cellStyle name="Millares [0] 2 3 3" xfId="19" xr:uid="{F40A45D5-4307-4EC6-8952-1E1F298D802E}"/>
    <cellStyle name="Millares [0] 2 3 3 2" xfId="45" xr:uid="{7B9567FD-C58D-4644-AB2D-C2B675D38D4A}"/>
    <cellStyle name="Millares [0] 2 3 3 2 2" xfId="97" xr:uid="{A0D399ED-358F-4547-93AC-008433599DD2}"/>
    <cellStyle name="Millares [0] 2 3 3 2 2 2" xfId="253" xr:uid="{00000000-0005-0000-0000-00002B000000}"/>
    <cellStyle name="Millares [0] 2 3 3 2 2 3" xfId="409" xr:uid="{6B0750A6-E7D4-4EED-80CA-392F74E7DF71}"/>
    <cellStyle name="Millares [0] 2 3 3 2 3" xfId="149" xr:uid="{44D6313C-BD35-4241-9341-1E37D0E6FCA2}"/>
    <cellStyle name="Millares [0] 2 3 3 2 3 2" xfId="305" xr:uid="{00000000-0005-0000-0000-00002C000000}"/>
    <cellStyle name="Millares [0] 2 3 3 2 3 3" xfId="461" xr:uid="{2B12C1C1-6B91-495C-B2A2-E8394AA935EA}"/>
    <cellStyle name="Millares [0] 2 3 3 2 4" xfId="201" xr:uid="{00000000-0005-0000-0000-00002A000000}"/>
    <cellStyle name="Millares [0] 2 3 3 2 5" xfId="357" xr:uid="{AC384A28-6FF4-4455-B78C-0CB3CC34F1E9}"/>
    <cellStyle name="Millares [0] 2 3 3 3" xfId="71" xr:uid="{6F386BA8-F3F7-44F5-AF45-9CAE928E75A8}"/>
    <cellStyle name="Millares [0] 2 3 3 3 2" xfId="227" xr:uid="{00000000-0005-0000-0000-00002D000000}"/>
    <cellStyle name="Millares [0] 2 3 3 3 3" xfId="383" xr:uid="{8830940A-B83E-45C9-A8F8-767CEBAC1C88}"/>
    <cellStyle name="Millares [0] 2 3 3 4" xfId="123" xr:uid="{525D18BD-C485-4BA3-9BCA-CC68E18D1C59}"/>
    <cellStyle name="Millares [0] 2 3 3 4 2" xfId="279" xr:uid="{00000000-0005-0000-0000-00002E000000}"/>
    <cellStyle name="Millares [0] 2 3 3 4 3" xfId="435" xr:uid="{EC7A9E44-73C2-4F28-AA3D-421188A8DC31}"/>
    <cellStyle name="Millares [0] 2 3 3 5" xfId="175" xr:uid="{00000000-0005-0000-0000-000029000000}"/>
    <cellStyle name="Millares [0] 2 3 3 6" xfId="331" xr:uid="{298C06B6-78EB-45FA-8D19-E12031127CED}"/>
    <cellStyle name="Millares [0] 2 3 4" xfId="32" xr:uid="{6DD81933-7463-4AAE-966C-F6FD29A2AE66}"/>
    <cellStyle name="Millares [0] 2 3 4 2" xfId="84" xr:uid="{EBADC39F-1EC3-4976-8F22-EC3276BE5F01}"/>
    <cellStyle name="Millares [0] 2 3 4 2 2" xfId="240" xr:uid="{00000000-0005-0000-0000-000030000000}"/>
    <cellStyle name="Millares [0] 2 3 4 2 3" xfId="396" xr:uid="{70286230-DF52-431D-9F3D-F1D3500846FD}"/>
    <cellStyle name="Millares [0] 2 3 4 3" xfId="136" xr:uid="{3561A7E6-0001-4ADC-A8EB-804B0D756314}"/>
    <cellStyle name="Millares [0] 2 3 4 3 2" xfId="292" xr:uid="{00000000-0005-0000-0000-000031000000}"/>
    <cellStyle name="Millares [0] 2 3 4 3 3" xfId="448" xr:uid="{B029EA98-1F0A-47A6-AA4B-7041883D9399}"/>
    <cellStyle name="Millares [0] 2 3 4 4" xfId="188" xr:uid="{00000000-0005-0000-0000-00002F000000}"/>
    <cellStyle name="Millares [0] 2 3 4 5" xfId="344" xr:uid="{3F7C2FD9-9C01-4DE8-A987-004600660D62}"/>
    <cellStyle name="Millares [0] 2 3 5" xfId="58" xr:uid="{6B817735-4816-4346-8EBA-9B0EFF827BF8}"/>
    <cellStyle name="Millares [0] 2 3 5 2" xfId="214" xr:uid="{00000000-0005-0000-0000-000032000000}"/>
    <cellStyle name="Millares [0] 2 3 5 3" xfId="370" xr:uid="{CE4B2131-F851-468B-9CC2-8A456DBE900B}"/>
    <cellStyle name="Millares [0] 2 3 6" xfId="110" xr:uid="{A5211556-6CFE-4493-8764-45D2435468DE}"/>
    <cellStyle name="Millares [0] 2 3 6 2" xfId="266" xr:uid="{00000000-0005-0000-0000-000033000000}"/>
    <cellStyle name="Millares [0] 2 3 6 3" xfId="422" xr:uid="{4A182661-BF80-4946-A4F5-01DBE24C7B53}"/>
    <cellStyle name="Millares [0] 2 3 7" xfId="162" xr:uid="{00000000-0005-0000-0000-00001C000000}"/>
    <cellStyle name="Millares [0] 2 3 8" xfId="318" xr:uid="{4A9924D2-1A33-4850-A783-60AE6BC18CFD}"/>
    <cellStyle name="Millares [0] 2 4" xfId="8" xr:uid="{383C7522-7B96-4430-A1A9-77CC3427CF6F}"/>
    <cellStyle name="Millares [0] 2 4 2" xfId="21" xr:uid="{5DD2145A-0160-474E-B1F6-69FFB8F41B5D}"/>
    <cellStyle name="Millares [0] 2 4 2 2" xfId="47" xr:uid="{B278FF35-2B31-4D27-9E5B-E8C0CD62627C}"/>
    <cellStyle name="Millares [0] 2 4 2 2 2" xfId="99" xr:uid="{9DC4E83E-891B-447D-93F2-65615E6879F2}"/>
    <cellStyle name="Millares [0] 2 4 2 2 2 2" xfId="255" xr:uid="{00000000-0005-0000-0000-000037000000}"/>
    <cellStyle name="Millares [0] 2 4 2 2 2 3" xfId="411" xr:uid="{FD861CEC-3A08-4DF3-A39B-CD1AB6EEC2C1}"/>
    <cellStyle name="Millares [0] 2 4 2 2 3" xfId="151" xr:uid="{BE1F0139-BA8B-4D95-BFA0-D0F3723B31C1}"/>
    <cellStyle name="Millares [0] 2 4 2 2 3 2" xfId="307" xr:uid="{00000000-0005-0000-0000-000038000000}"/>
    <cellStyle name="Millares [0] 2 4 2 2 3 3" xfId="463" xr:uid="{A50443B1-D81A-4233-AC4C-34715A92319D}"/>
    <cellStyle name="Millares [0] 2 4 2 2 4" xfId="203" xr:uid="{00000000-0005-0000-0000-000036000000}"/>
    <cellStyle name="Millares [0] 2 4 2 2 5" xfId="359" xr:uid="{212C658B-8374-424E-8646-AD82B3AF0BEA}"/>
    <cellStyle name="Millares [0] 2 4 2 3" xfId="73" xr:uid="{D330D3D5-3BD7-4AFC-8357-B7E3A9E8391A}"/>
    <cellStyle name="Millares [0] 2 4 2 3 2" xfId="229" xr:uid="{00000000-0005-0000-0000-000039000000}"/>
    <cellStyle name="Millares [0] 2 4 2 3 3" xfId="385" xr:uid="{91083080-F4BC-4C28-8E94-A7E44E3FC0B8}"/>
    <cellStyle name="Millares [0] 2 4 2 4" xfId="125" xr:uid="{7310367D-BB25-4CA7-823D-D6CE74AD28EF}"/>
    <cellStyle name="Millares [0] 2 4 2 4 2" xfId="281" xr:uid="{00000000-0005-0000-0000-00003A000000}"/>
    <cellStyle name="Millares [0] 2 4 2 4 3" xfId="437" xr:uid="{5A3B44FE-EC26-4759-B870-07D43B69D8BB}"/>
    <cellStyle name="Millares [0] 2 4 2 5" xfId="177" xr:uid="{00000000-0005-0000-0000-000035000000}"/>
    <cellStyle name="Millares [0] 2 4 2 6" xfId="333" xr:uid="{C09D79B6-73C3-425D-920A-1D2B5B1837DA}"/>
    <cellStyle name="Millares [0] 2 4 3" xfId="34" xr:uid="{7CBAE742-20EB-4A77-827B-A3B61C4A64E8}"/>
    <cellStyle name="Millares [0] 2 4 3 2" xfId="86" xr:uid="{587F848C-C807-4458-88FE-4905C623CEB2}"/>
    <cellStyle name="Millares [0] 2 4 3 2 2" xfId="242" xr:uid="{00000000-0005-0000-0000-00003C000000}"/>
    <cellStyle name="Millares [0] 2 4 3 2 3" xfId="398" xr:uid="{B3EF9EF3-5319-480D-9FC3-A3AFDB1EB588}"/>
    <cellStyle name="Millares [0] 2 4 3 3" xfId="138" xr:uid="{F744B6B6-B195-414F-82C4-8CFD01CF5D7E}"/>
    <cellStyle name="Millares [0] 2 4 3 3 2" xfId="294" xr:uid="{00000000-0005-0000-0000-00003D000000}"/>
    <cellStyle name="Millares [0] 2 4 3 3 3" xfId="450" xr:uid="{F8D94D15-AD92-4A3E-8BC0-F51376568F9F}"/>
    <cellStyle name="Millares [0] 2 4 3 4" xfId="190" xr:uid="{00000000-0005-0000-0000-00003B000000}"/>
    <cellStyle name="Millares [0] 2 4 3 5" xfId="346" xr:uid="{A8EA5C97-A8D3-4E8B-ACD0-DF8194464BD4}"/>
    <cellStyle name="Millares [0] 2 4 4" xfId="60" xr:uid="{BC811903-FFAF-4C08-AE82-F88DD35B2316}"/>
    <cellStyle name="Millares [0] 2 4 4 2" xfId="216" xr:uid="{00000000-0005-0000-0000-00003E000000}"/>
    <cellStyle name="Millares [0] 2 4 4 3" xfId="372" xr:uid="{30C1F0B0-459D-4AAC-92DD-89B36B995833}"/>
    <cellStyle name="Millares [0] 2 4 5" xfId="112" xr:uid="{F9DA135E-DC2A-49E9-938C-0A19A7F978A1}"/>
    <cellStyle name="Millares [0] 2 4 5 2" xfId="268" xr:uid="{00000000-0005-0000-0000-00003F000000}"/>
    <cellStyle name="Millares [0] 2 4 5 3" xfId="424" xr:uid="{E8A156C9-7769-4A06-826C-44C2F899A145}"/>
    <cellStyle name="Millares [0] 2 4 6" xfId="164" xr:uid="{00000000-0005-0000-0000-000034000000}"/>
    <cellStyle name="Millares [0] 2 4 7" xfId="320" xr:uid="{18D3B324-7451-462D-AD87-07CA3DA143C4}"/>
    <cellStyle name="Millares [0] 2 5" xfId="15" xr:uid="{FF3D4379-703C-421C-82B9-38E671F29306}"/>
    <cellStyle name="Millares [0] 2 5 2" xfId="41" xr:uid="{3624782D-B285-4C58-BBA2-24D5752DE7CC}"/>
    <cellStyle name="Millares [0] 2 5 2 2" xfId="93" xr:uid="{A733E9CB-094F-4421-AB44-BDFA2F4652CD}"/>
    <cellStyle name="Millares [0] 2 5 2 2 2" xfId="249" xr:uid="{00000000-0005-0000-0000-000042000000}"/>
    <cellStyle name="Millares [0] 2 5 2 2 3" xfId="405" xr:uid="{50C995B1-061D-4209-8FE8-64EAD4AD10E8}"/>
    <cellStyle name="Millares [0] 2 5 2 3" xfId="145" xr:uid="{34A321C0-47D3-4CDE-B544-D5C9FAF6AC93}"/>
    <cellStyle name="Millares [0] 2 5 2 3 2" xfId="301" xr:uid="{00000000-0005-0000-0000-000043000000}"/>
    <cellStyle name="Millares [0] 2 5 2 3 3" xfId="457" xr:uid="{6BFC856C-1C5F-45A8-B3A0-9089BB0E4F95}"/>
    <cellStyle name="Millares [0] 2 5 2 4" xfId="197" xr:uid="{00000000-0005-0000-0000-000041000000}"/>
    <cellStyle name="Millares [0] 2 5 2 5" xfId="353" xr:uid="{032B1225-A503-4BFB-B77F-ECD61F9D5B8D}"/>
    <cellStyle name="Millares [0] 2 5 3" xfId="67" xr:uid="{2A6A63AC-1348-47B7-9FA0-E6A0F04C8C69}"/>
    <cellStyle name="Millares [0] 2 5 3 2" xfId="223" xr:uid="{00000000-0005-0000-0000-000044000000}"/>
    <cellStyle name="Millares [0] 2 5 3 3" xfId="379" xr:uid="{686CBBF2-146B-48A0-8DB3-378DFF6A4307}"/>
    <cellStyle name="Millares [0] 2 5 4" xfId="119" xr:uid="{A4D903F7-E97E-4AF5-B266-324D50304BA9}"/>
    <cellStyle name="Millares [0] 2 5 4 2" xfId="275" xr:uid="{00000000-0005-0000-0000-000045000000}"/>
    <cellStyle name="Millares [0] 2 5 4 3" xfId="431" xr:uid="{669DA70F-C544-4B06-B3B4-250614B4D711}"/>
    <cellStyle name="Millares [0] 2 5 5" xfId="171" xr:uid="{00000000-0005-0000-0000-000040000000}"/>
    <cellStyle name="Millares [0] 2 5 6" xfId="327" xr:uid="{7CD7BAFB-44A0-42BE-B4EE-B080158341A1}"/>
    <cellStyle name="Millares [0] 2 6" xfId="28" xr:uid="{54F90ADE-BD8F-4751-A76B-1D2D81430B25}"/>
    <cellStyle name="Millares [0] 2 6 2" xfId="80" xr:uid="{6778FCAC-281E-4372-8C90-CDB936E43B67}"/>
    <cellStyle name="Millares [0] 2 6 2 2" xfId="236" xr:uid="{00000000-0005-0000-0000-000047000000}"/>
    <cellStyle name="Millares [0] 2 6 2 3" xfId="392" xr:uid="{A5D2D316-5352-4FFC-BF73-E58BBBCF10A5}"/>
    <cellStyle name="Millares [0] 2 6 3" xfId="132" xr:uid="{1EE4098E-A54A-4BC3-A10B-3B1486561067}"/>
    <cellStyle name="Millares [0] 2 6 3 2" xfId="288" xr:uid="{00000000-0005-0000-0000-000048000000}"/>
    <cellStyle name="Millares [0] 2 6 3 3" xfId="444" xr:uid="{C3066A8E-3979-466A-91D9-0E687D96D21D}"/>
    <cellStyle name="Millares [0] 2 6 4" xfId="184" xr:uid="{00000000-0005-0000-0000-000046000000}"/>
    <cellStyle name="Millares [0] 2 6 5" xfId="340" xr:uid="{4DB2B22F-E7F7-40A8-81F1-A7E667D6990C}"/>
    <cellStyle name="Millares [0] 2 7" xfId="54" xr:uid="{86DDE183-EE3B-4850-9B22-A024EFFF6C9F}"/>
    <cellStyle name="Millares [0] 2 7 2" xfId="210" xr:uid="{00000000-0005-0000-0000-000049000000}"/>
    <cellStyle name="Millares [0] 2 7 3" xfId="366" xr:uid="{CEE904F9-820D-4FD3-B7CB-1AEDBE46B549}"/>
    <cellStyle name="Millares [0] 2 8" xfId="106" xr:uid="{03B292AB-630E-45CE-AA3C-14E8C31C1423}"/>
    <cellStyle name="Millares [0] 2 8 2" xfId="262" xr:uid="{00000000-0005-0000-0000-00004A000000}"/>
    <cellStyle name="Millares [0] 2 8 3" xfId="418" xr:uid="{CBCC7176-CF8D-4FE7-B315-738E703CB97D}"/>
    <cellStyle name="Millares [0] 2 9" xfId="158" xr:uid="{00000000-0005-0000-0000-000003000000}"/>
    <cellStyle name="Millares [0] 3" xfId="3" xr:uid="{65364D07-8536-447D-8D19-58543D87FC32}"/>
    <cellStyle name="Millares [0] 3 2" xfId="9" xr:uid="{34633ECB-2916-407D-AEAF-D8525A6F902B}"/>
    <cellStyle name="Millares [0] 3 2 2" xfId="22" xr:uid="{DCFA6426-2FE7-4E93-AF2A-D5AEB696F70B}"/>
    <cellStyle name="Millares [0] 3 2 2 2" xfId="48" xr:uid="{1161C4B1-4ECE-406C-955C-860B9CB13036}"/>
    <cellStyle name="Millares [0] 3 2 2 2 2" xfId="100" xr:uid="{7C7BC309-141B-4079-A805-6AE257288326}"/>
    <cellStyle name="Millares [0] 3 2 2 2 2 2" xfId="256" xr:uid="{00000000-0005-0000-0000-00004F000000}"/>
    <cellStyle name="Millares [0] 3 2 2 2 2 3" xfId="412" xr:uid="{8F006D3D-D848-4774-A7D7-F27D6E9CF360}"/>
    <cellStyle name="Millares [0] 3 2 2 2 3" xfId="152" xr:uid="{05A7D111-769C-4145-AA2D-2D5195C19E40}"/>
    <cellStyle name="Millares [0] 3 2 2 2 3 2" xfId="308" xr:uid="{00000000-0005-0000-0000-000050000000}"/>
    <cellStyle name="Millares [0] 3 2 2 2 3 3" xfId="464" xr:uid="{95383D64-33BF-4473-8CB0-F695367FA6F9}"/>
    <cellStyle name="Millares [0] 3 2 2 2 4" xfId="204" xr:uid="{00000000-0005-0000-0000-00004E000000}"/>
    <cellStyle name="Millares [0] 3 2 2 2 5" xfId="360" xr:uid="{49B2B0F7-564C-4195-A75D-3A3EF221EE2F}"/>
    <cellStyle name="Millares [0] 3 2 2 3" xfId="74" xr:uid="{1175183B-E3BC-477F-B191-DCD895D4D77C}"/>
    <cellStyle name="Millares [0] 3 2 2 3 2" xfId="230" xr:uid="{00000000-0005-0000-0000-000051000000}"/>
    <cellStyle name="Millares [0] 3 2 2 3 3" xfId="386" xr:uid="{02AD22AE-7F49-48B3-8D41-E21C52DE19F2}"/>
    <cellStyle name="Millares [0] 3 2 2 4" xfId="126" xr:uid="{6F93C167-391A-4EB1-B315-0A6E6688B9E9}"/>
    <cellStyle name="Millares [0] 3 2 2 4 2" xfId="282" xr:uid="{00000000-0005-0000-0000-000052000000}"/>
    <cellStyle name="Millares [0] 3 2 2 4 3" xfId="438" xr:uid="{67BE9DB8-46EA-478B-8C05-0C197E9BDE7B}"/>
    <cellStyle name="Millares [0] 3 2 2 5" xfId="178" xr:uid="{00000000-0005-0000-0000-00004D000000}"/>
    <cellStyle name="Millares [0] 3 2 2 6" xfId="334" xr:uid="{73E9DA70-BD50-4FDE-B8EF-9AD8384B0A6E}"/>
    <cellStyle name="Millares [0] 3 2 3" xfId="35" xr:uid="{323B3C66-7D25-4F3B-B9BC-8BAEEA0DF7F0}"/>
    <cellStyle name="Millares [0] 3 2 3 2" xfId="87" xr:uid="{58A10617-A858-4124-8DF1-ED5EA1DE37F1}"/>
    <cellStyle name="Millares [0] 3 2 3 2 2" xfId="243" xr:uid="{00000000-0005-0000-0000-000054000000}"/>
    <cellStyle name="Millares [0] 3 2 3 2 3" xfId="399" xr:uid="{9632C2A8-1547-42CF-9B0F-673B4D851E21}"/>
    <cellStyle name="Millares [0] 3 2 3 3" xfId="139" xr:uid="{3F7487E2-7D4F-4CEC-AF93-8E429B1005AB}"/>
    <cellStyle name="Millares [0] 3 2 3 3 2" xfId="295" xr:uid="{00000000-0005-0000-0000-000055000000}"/>
    <cellStyle name="Millares [0] 3 2 3 3 3" xfId="451" xr:uid="{87571A58-178A-4BF1-A75D-B0B591989888}"/>
    <cellStyle name="Millares [0] 3 2 3 4" xfId="191" xr:uid="{00000000-0005-0000-0000-000053000000}"/>
    <cellStyle name="Millares [0] 3 2 3 5" xfId="347" xr:uid="{5F4D1CA4-44EF-4B6D-9173-5DF1077A36BB}"/>
    <cellStyle name="Millares [0] 3 2 4" xfId="61" xr:uid="{8D9FFBE3-48E4-40C3-B75A-48B72957E0ED}"/>
    <cellStyle name="Millares [0] 3 2 4 2" xfId="217" xr:uid="{00000000-0005-0000-0000-000056000000}"/>
    <cellStyle name="Millares [0] 3 2 4 3" xfId="373" xr:uid="{E22DDC86-5A00-4CA4-BC92-F060A45623D2}"/>
    <cellStyle name="Millares [0] 3 2 5" xfId="113" xr:uid="{E5C8E24E-B199-4144-957A-E168FC3EF433}"/>
    <cellStyle name="Millares [0] 3 2 5 2" xfId="269" xr:uid="{00000000-0005-0000-0000-000057000000}"/>
    <cellStyle name="Millares [0] 3 2 5 3" xfId="425" xr:uid="{1EE16C03-9096-4829-AA8B-E50463DBAD69}"/>
    <cellStyle name="Millares [0] 3 2 6" xfId="165" xr:uid="{00000000-0005-0000-0000-00004C000000}"/>
    <cellStyle name="Millares [0] 3 2 7" xfId="321" xr:uid="{58781337-AA47-45C3-AF5C-C19C86FB8A92}"/>
    <cellStyle name="Millares [0] 3 3" xfId="16" xr:uid="{82C4A738-2CCA-449B-8971-5515CC3C83F4}"/>
    <cellStyle name="Millares [0] 3 3 2" xfId="42" xr:uid="{39698F69-D66C-4A91-BA7C-FA99B613F891}"/>
    <cellStyle name="Millares [0] 3 3 2 2" xfId="94" xr:uid="{FBF73E39-1428-4407-9031-25083EC2CA4B}"/>
    <cellStyle name="Millares [0] 3 3 2 2 2" xfId="250" xr:uid="{00000000-0005-0000-0000-00005A000000}"/>
    <cellStyle name="Millares [0] 3 3 2 2 3" xfId="406" xr:uid="{47BCC3F4-2F0F-44BF-BF62-72447AF42EB3}"/>
    <cellStyle name="Millares [0] 3 3 2 3" xfId="146" xr:uid="{4F5D70BF-E550-43AD-A62D-6FB53CDC41D1}"/>
    <cellStyle name="Millares [0] 3 3 2 3 2" xfId="302" xr:uid="{00000000-0005-0000-0000-00005B000000}"/>
    <cellStyle name="Millares [0] 3 3 2 3 3" xfId="458" xr:uid="{5B0BD03F-2DA5-4F9C-9CE6-807E5A761EF3}"/>
    <cellStyle name="Millares [0] 3 3 2 4" xfId="198" xr:uid="{00000000-0005-0000-0000-000059000000}"/>
    <cellStyle name="Millares [0] 3 3 2 5" xfId="354" xr:uid="{27FB4ADF-F7BD-435B-9D15-F04F46139648}"/>
    <cellStyle name="Millares [0] 3 3 3" xfId="68" xr:uid="{98451025-3A26-42DD-8FBE-0635504128BD}"/>
    <cellStyle name="Millares [0] 3 3 3 2" xfId="224" xr:uid="{00000000-0005-0000-0000-00005C000000}"/>
    <cellStyle name="Millares [0] 3 3 3 3" xfId="380" xr:uid="{2E38BC40-3D79-428C-ADB0-7D7A2072AE9F}"/>
    <cellStyle name="Millares [0] 3 3 4" xfId="120" xr:uid="{0B037F3E-33AF-4323-97A0-39694E94DEF5}"/>
    <cellStyle name="Millares [0] 3 3 4 2" xfId="276" xr:uid="{00000000-0005-0000-0000-00005D000000}"/>
    <cellStyle name="Millares [0] 3 3 4 3" xfId="432" xr:uid="{CAA8FCC1-AD2F-456C-B4A6-8A42A9F12ACC}"/>
    <cellStyle name="Millares [0] 3 3 5" xfId="172" xr:uid="{00000000-0005-0000-0000-000058000000}"/>
    <cellStyle name="Millares [0] 3 3 6" xfId="328" xr:uid="{145BAD6A-842A-4111-8F71-BB8ED22F2C2A}"/>
    <cellStyle name="Millares [0] 3 4" xfId="29" xr:uid="{BB72B5F2-50BC-4D42-9B8B-0678060C1641}"/>
    <cellStyle name="Millares [0] 3 4 2" xfId="81" xr:uid="{7C73BA7C-8EB6-45CE-A098-BE92879D0A8C}"/>
    <cellStyle name="Millares [0] 3 4 2 2" xfId="237" xr:uid="{00000000-0005-0000-0000-00005F000000}"/>
    <cellStyle name="Millares [0] 3 4 2 3" xfId="393" xr:uid="{F89E5508-AE0E-4F25-93A5-0E1E402B3736}"/>
    <cellStyle name="Millares [0] 3 4 3" xfId="133" xr:uid="{FAF2FE8D-00C4-41F0-A536-4CE59D2FE681}"/>
    <cellStyle name="Millares [0] 3 4 3 2" xfId="289" xr:uid="{00000000-0005-0000-0000-000060000000}"/>
    <cellStyle name="Millares [0] 3 4 3 3" xfId="445" xr:uid="{424A38F2-5E5D-4E3B-A395-853D240AAEFA}"/>
    <cellStyle name="Millares [0] 3 4 4" xfId="185" xr:uid="{00000000-0005-0000-0000-00005E000000}"/>
    <cellStyle name="Millares [0] 3 4 5" xfId="341" xr:uid="{894B6EF6-17BD-4674-A3D8-7091D8B28D5A}"/>
    <cellStyle name="Millares [0] 3 5" xfId="55" xr:uid="{8135EB9D-4FF1-499B-839C-850343A56935}"/>
    <cellStyle name="Millares [0] 3 5 2" xfId="211" xr:uid="{00000000-0005-0000-0000-000061000000}"/>
    <cellStyle name="Millares [0] 3 5 3" xfId="367" xr:uid="{25F3E983-5D02-439C-9459-070B2F72001D}"/>
    <cellStyle name="Millares [0] 3 6" xfId="107" xr:uid="{9B230EC6-7D11-4152-BA04-F22550D60F31}"/>
    <cellStyle name="Millares [0] 3 6 2" xfId="263" xr:uid="{00000000-0005-0000-0000-000062000000}"/>
    <cellStyle name="Millares [0] 3 6 3" xfId="419" xr:uid="{6C3A9F89-2F0A-40E7-ADFF-C9DBD9C6D4D3}"/>
    <cellStyle name="Millares [0] 3 7" xfId="159" xr:uid="{00000000-0005-0000-0000-00004B000000}"/>
    <cellStyle name="Millares [0] 3 8" xfId="315" xr:uid="{F3C1E8E7-65A1-4B19-965F-AE27B1822B88}"/>
    <cellStyle name="Millares [0] 4" xfId="5" xr:uid="{D1D45FA5-5C85-47B2-9A55-B68DD20F57E9}"/>
    <cellStyle name="Millares [0] 4 2" xfId="11" xr:uid="{02566E68-C2AD-46E8-8479-2850266FF86E}"/>
    <cellStyle name="Millares [0] 4 2 2" xfId="24" xr:uid="{6841B601-F29C-45B6-8C18-A92CC126C6C2}"/>
    <cellStyle name="Millares [0] 4 2 2 2" xfId="50" xr:uid="{FFF526B8-0058-4372-A779-1EF3218C35F9}"/>
    <cellStyle name="Millares [0] 4 2 2 2 2" xfId="102" xr:uid="{B741C9D0-BD95-41CD-A439-F90138275A7D}"/>
    <cellStyle name="Millares [0] 4 2 2 2 2 2" xfId="258" xr:uid="{00000000-0005-0000-0000-000067000000}"/>
    <cellStyle name="Millares [0] 4 2 2 2 2 3" xfId="414" xr:uid="{65680FF8-3260-4F3D-9B36-B19973A3903C}"/>
    <cellStyle name="Millares [0] 4 2 2 2 3" xfId="154" xr:uid="{63586F75-EB0D-4618-8BCE-53D919AAD662}"/>
    <cellStyle name="Millares [0] 4 2 2 2 3 2" xfId="310" xr:uid="{00000000-0005-0000-0000-000068000000}"/>
    <cellStyle name="Millares [0] 4 2 2 2 3 3" xfId="466" xr:uid="{D6754D95-7D5C-43F2-B0DD-815B2A2A99D7}"/>
    <cellStyle name="Millares [0] 4 2 2 2 4" xfId="206" xr:uid="{00000000-0005-0000-0000-000066000000}"/>
    <cellStyle name="Millares [0] 4 2 2 2 5" xfId="362" xr:uid="{C68615B1-5D55-4980-B889-0353E0AAE0C9}"/>
    <cellStyle name="Millares [0] 4 2 2 3" xfId="76" xr:uid="{D6A8879F-92EC-4645-B45E-020A2BBCCFBF}"/>
    <cellStyle name="Millares [0] 4 2 2 3 2" xfId="232" xr:uid="{00000000-0005-0000-0000-000069000000}"/>
    <cellStyle name="Millares [0] 4 2 2 3 3" xfId="388" xr:uid="{D02EC6E5-9122-4562-808F-11A006A1D815}"/>
    <cellStyle name="Millares [0] 4 2 2 4" xfId="128" xr:uid="{C3353757-FE1C-4483-892A-4A0D2AE26871}"/>
    <cellStyle name="Millares [0] 4 2 2 4 2" xfId="284" xr:uid="{00000000-0005-0000-0000-00006A000000}"/>
    <cellStyle name="Millares [0] 4 2 2 4 3" xfId="440" xr:uid="{F91341B6-C07D-433E-A1E8-B928BAB6098F}"/>
    <cellStyle name="Millares [0] 4 2 2 5" xfId="180" xr:uid="{00000000-0005-0000-0000-000065000000}"/>
    <cellStyle name="Millares [0] 4 2 2 6" xfId="336" xr:uid="{CB2589B5-AEED-4538-8098-38AEC719E11B}"/>
    <cellStyle name="Millares [0] 4 2 3" xfId="37" xr:uid="{0FD85237-114D-498C-8645-06ABD167CAAF}"/>
    <cellStyle name="Millares [0] 4 2 3 2" xfId="89" xr:uid="{F6BE65E1-1B13-4617-B3FE-09A3F9C4CB39}"/>
    <cellStyle name="Millares [0] 4 2 3 2 2" xfId="245" xr:uid="{00000000-0005-0000-0000-00006C000000}"/>
    <cellStyle name="Millares [0] 4 2 3 2 3" xfId="401" xr:uid="{0B80C882-704B-4557-986C-48ADA041074C}"/>
    <cellStyle name="Millares [0] 4 2 3 3" xfId="141" xr:uid="{48937548-5BF2-4B1C-A2D4-BBE3746DBB38}"/>
    <cellStyle name="Millares [0] 4 2 3 3 2" xfId="297" xr:uid="{00000000-0005-0000-0000-00006D000000}"/>
    <cellStyle name="Millares [0] 4 2 3 3 3" xfId="453" xr:uid="{650BD66D-4C7C-4C08-B5C8-FE579EFAC816}"/>
    <cellStyle name="Millares [0] 4 2 3 4" xfId="193" xr:uid="{00000000-0005-0000-0000-00006B000000}"/>
    <cellStyle name="Millares [0] 4 2 3 5" xfId="349" xr:uid="{5B27F1B3-8A02-49E3-91A5-0B27589880CA}"/>
    <cellStyle name="Millares [0] 4 2 4" xfId="63" xr:uid="{0DAC42AC-959B-40EF-8428-0C8E5FA36CE5}"/>
    <cellStyle name="Millares [0] 4 2 4 2" xfId="219" xr:uid="{00000000-0005-0000-0000-00006E000000}"/>
    <cellStyle name="Millares [0] 4 2 4 3" xfId="375" xr:uid="{D391F574-AA21-4A73-8786-F0ECD93752C1}"/>
    <cellStyle name="Millares [0] 4 2 5" xfId="115" xr:uid="{5E2C1E3E-DDE5-4716-BF60-02C7A3F49E26}"/>
    <cellStyle name="Millares [0] 4 2 5 2" xfId="271" xr:uid="{00000000-0005-0000-0000-00006F000000}"/>
    <cellStyle name="Millares [0] 4 2 5 3" xfId="427" xr:uid="{15C20CAE-7EFA-4649-AB06-5CBF6BE065FE}"/>
    <cellStyle name="Millares [0] 4 2 6" xfId="167" xr:uid="{00000000-0005-0000-0000-000064000000}"/>
    <cellStyle name="Millares [0] 4 2 7" xfId="323" xr:uid="{E8CD2CBD-814C-4BFA-A6DE-B59E98F8B2AB}"/>
    <cellStyle name="Millares [0] 4 3" xfId="18" xr:uid="{45DD23C8-31EF-4BFF-915D-732D3F140D1E}"/>
    <cellStyle name="Millares [0] 4 3 2" xfId="44" xr:uid="{64E87B1C-791F-431D-B906-412479DD04D2}"/>
    <cellStyle name="Millares [0] 4 3 2 2" xfId="96" xr:uid="{7430D84B-5F81-4FBC-ADE9-F876D2BD000C}"/>
    <cellStyle name="Millares [0] 4 3 2 2 2" xfId="252" xr:uid="{00000000-0005-0000-0000-000072000000}"/>
    <cellStyle name="Millares [0] 4 3 2 2 3" xfId="408" xr:uid="{A9AB7592-8266-4154-B778-91A0CFAD3215}"/>
    <cellStyle name="Millares [0] 4 3 2 3" xfId="148" xr:uid="{6870D9E6-6FBF-42BB-9BF5-EA0CAE712D9B}"/>
    <cellStyle name="Millares [0] 4 3 2 3 2" xfId="304" xr:uid="{00000000-0005-0000-0000-000073000000}"/>
    <cellStyle name="Millares [0] 4 3 2 3 3" xfId="460" xr:uid="{A7844943-07FD-49BA-91B3-ACFDBCCABD80}"/>
    <cellStyle name="Millares [0] 4 3 2 4" xfId="200" xr:uid="{00000000-0005-0000-0000-000071000000}"/>
    <cellStyle name="Millares [0] 4 3 2 5" xfId="356" xr:uid="{F6097373-1969-4A04-B79D-FC1B9CF04E53}"/>
    <cellStyle name="Millares [0] 4 3 3" xfId="70" xr:uid="{D51AED6A-B645-4194-A2CC-D7B7F505BA22}"/>
    <cellStyle name="Millares [0] 4 3 3 2" xfId="226" xr:uid="{00000000-0005-0000-0000-000074000000}"/>
    <cellStyle name="Millares [0] 4 3 3 3" xfId="382" xr:uid="{2EADB5DA-9A01-4E63-83C3-CE5064BAE388}"/>
    <cellStyle name="Millares [0] 4 3 4" xfId="122" xr:uid="{32716EE1-9C54-45F8-80A4-DEF982EB93B2}"/>
    <cellStyle name="Millares [0] 4 3 4 2" xfId="278" xr:uid="{00000000-0005-0000-0000-000075000000}"/>
    <cellStyle name="Millares [0] 4 3 4 3" xfId="434" xr:uid="{0D0FA9D7-69E0-4CAB-B7DF-5E7421B02B81}"/>
    <cellStyle name="Millares [0] 4 3 5" xfId="174" xr:uid="{00000000-0005-0000-0000-000070000000}"/>
    <cellStyle name="Millares [0] 4 3 6" xfId="330" xr:uid="{1FD23560-7CBF-40CC-8ED9-1B3D6E04518F}"/>
    <cellStyle name="Millares [0] 4 4" xfId="31" xr:uid="{15A257A8-4FE6-4602-A1C3-4DC9B67ECD74}"/>
    <cellStyle name="Millares [0] 4 4 2" xfId="83" xr:uid="{8D742AD5-1A0C-46D9-929F-977620B92B98}"/>
    <cellStyle name="Millares [0] 4 4 2 2" xfId="239" xr:uid="{00000000-0005-0000-0000-000077000000}"/>
    <cellStyle name="Millares [0] 4 4 2 3" xfId="395" xr:uid="{64539A9D-4C16-4ED2-A511-2C22A4933287}"/>
    <cellStyle name="Millares [0] 4 4 3" xfId="135" xr:uid="{3EBC5355-B15F-4873-B7CB-5F2C1D5341C3}"/>
    <cellStyle name="Millares [0] 4 4 3 2" xfId="291" xr:uid="{00000000-0005-0000-0000-000078000000}"/>
    <cellStyle name="Millares [0] 4 4 3 3" xfId="447" xr:uid="{79D10392-BEDD-415F-A489-F14384D9CA44}"/>
    <cellStyle name="Millares [0] 4 4 4" xfId="187" xr:uid="{00000000-0005-0000-0000-000076000000}"/>
    <cellStyle name="Millares [0] 4 4 5" xfId="343" xr:uid="{4E15662F-0945-43CB-A4F8-DC6EE5F7EEB8}"/>
    <cellStyle name="Millares [0] 4 5" xfId="57" xr:uid="{01E6490A-BF5B-49B6-B8F3-CBFE5B11F59E}"/>
    <cellStyle name="Millares [0] 4 5 2" xfId="213" xr:uid="{00000000-0005-0000-0000-000079000000}"/>
    <cellStyle name="Millares [0] 4 5 3" xfId="369" xr:uid="{39A68539-FD89-4A07-932F-8DC490E4137F}"/>
    <cellStyle name="Millares [0] 4 6" xfId="109" xr:uid="{0A2DD273-47E9-40E6-87E0-F550DD2E1C03}"/>
    <cellStyle name="Millares [0] 4 6 2" xfId="265" xr:uid="{00000000-0005-0000-0000-00007A000000}"/>
    <cellStyle name="Millares [0] 4 6 3" xfId="421" xr:uid="{34815C18-345A-4C26-AFAE-27E6AE8E272A}"/>
    <cellStyle name="Millares [0] 4 7" xfId="161" xr:uid="{00000000-0005-0000-0000-000063000000}"/>
    <cellStyle name="Millares [0] 4 8" xfId="317" xr:uid="{A0BB43C6-D4EA-4FA2-A96F-19E81C182460}"/>
    <cellStyle name="Millares [0] 5" xfId="1" xr:uid="{A2E52F78-864D-4FF3-96AC-09F8168218E4}"/>
    <cellStyle name="Millares [0] 5 2" xfId="14" xr:uid="{EDA93FC6-84BE-47BE-A274-9AC3CAA80113}"/>
    <cellStyle name="Millares [0] 5 2 2" xfId="40" xr:uid="{DD280913-5630-4B66-A30E-D23F8BA35921}"/>
    <cellStyle name="Millares [0] 5 2 2 2" xfId="92" xr:uid="{78C35307-9015-4483-B278-332317910E82}"/>
    <cellStyle name="Millares [0] 5 2 2 2 2" xfId="248" xr:uid="{00000000-0005-0000-0000-00007E000000}"/>
    <cellStyle name="Millares [0] 5 2 2 2 3" xfId="404" xr:uid="{3196220A-665F-4989-B50E-72346F527F8D}"/>
    <cellStyle name="Millares [0] 5 2 2 3" xfId="144" xr:uid="{B4AB0DD0-22BB-444F-B58D-6DBB5C502CA2}"/>
    <cellStyle name="Millares [0] 5 2 2 3 2" xfId="300" xr:uid="{00000000-0005-0000-0000-00007F000000}"/>
    <cellStyle name="Millares [0] 5 2 2 3 3" xfId="456" xr:uid="{B0B3AD98-54EC-4DFF-A9C0-4822868A8F57}"/>
    <cellStyle name="Millares [0] 5 2 2 4" xfId="196" xr:uid="{00000000-0005-0000-0000-00007D000000}"/>
    <cellStyle name="Millares [0] 5 2 2 5" xfId="352" xr:uid="{7A396547-7658-4F5A-9617-CC5B49B83578}"/>
    <cellStyle name="Millares [0] 5 2 3" xfId="66" xr:uid="{067647D0-316E-47C8-85DB-2F8C9D5121AE}"/>
    <cellStyle name="Millares [0] 5 2 3 2" xfId="222" xr:uid="{00000000-0005-0000-0000-000080000000}"/>
    <cellStyle name="Millares [0] 5 2 3 3" xfId="378" xr:uid="{3AC1C454-0299-41DD-9DA1-2339A2D320BE}"/>
    <cellStyle name="Millares [0] 5 2 4" xfId="118" xr:uid="{1EE84FFE-64F7-4C39-B655-63C6E3B08743}"/>
    <cellStyle name="Millares [0] 5 2 4 2" xfId="274" xr:uid="{00000000-0005-0000-0000-000081000000}"/>
    <cellStyle name="Millares [0] 5 2 4 3" xfId="430" xr:uid="{DF879373-E4A9-4F46-BF38-C0F2AF068291}"/>
    <cellStyle name="Millares [0] 5 2 5" xfId="170" xr:uid="{00000000-0005-0000-0000-00007C000000}"/>
    <cellStyle name="Millares [0] 5 2 6" xfId="326" xr:uid="{5322DD31-D111-472F-855E-5359B8ABFAC0}"/>
    <cellStyle name="Millares [0] 5 3" xfId="27" xr:uid="{A0229A69-EA5B-4328-A46D-61F07CEC60F7}"/>
    <cellStyle name="Millares [0] 5 3 2" xfId="79" xr:uid="{E2122CA1-7C08-49CD-B5B9-FBA2BED593AD}"/>
    <cellStyle name="Millares [0] 5 3 2 2" xfId="235" xr:uid="{00000000-0005-0000-0000-000083000000}"/>
    <cellStyle name="Millares [0] 5 3 2 3" xfId="391" xr:uid="{AC88CD72-867D-42CB-93C1-4E726EBDB67D}"/>
    <cellStyle name="Millares [0] 5 3 3" xfId="131" xr:uid="{AA2F3084-2E1A-45E9-A563-88F797EC8921}"/>
    <cellStyle name="Millares [0] 5 3 3 2" xfId="287" xr:uid="{00000000-0005-0000-0000-000084000000}"/>
    <cellStyle name="Millares [0] 5 3 3 3" xfId="443" xr:uid="{1300FE01-8B77-4429-B852-AF7050CC4F56}"/>
    <cellStyle name="Millares [0] 5 3 4" xfId="183" xr:uid="{00000000-0005-0000-0000-000082000000}"/>
    <cellStyle name="Millares [0] 5 3 5" xfId="339" xr:uid="{306B610F-7DD9-449D-82E7-2CB28B599F04}"/>
    <cellStyle name="Millares [0] 5 4" xfId="53" xr:uid="{9E9659BD-0F1B-4D93-9399-00AD139D8D47}"/>
    <cellStyle name="Millares [0] 5 4 2" xfId="209" xr:uid="{00000000-0005-0000-0000-000085000000}"/>
    <cellStyle name="Millares [0] 5 4 3" xfId="365" xr:uid="{03A39492-936E-413E-B946-ADBDA363B037}"/>
    <cellStyle name="Millares [0] 5 5" xfId="105" xr:uid="{4B790789-614A-4310-8F01-936FBC83C08C}"/>
    <cellStyle name="Millares [0] 5 5 2" xfId="261" xr:uid="{00000000-0005-0000-0000-000086000000}"/>
    <cellStyle name="Millares [0] 5 5 3" xfId="417" xr:uid="{720B6D70-8005-45F8-8E12-84780BC24B02}"/>
    <cellStyle name="Millares [0] 5 6" xfId="157" xr:uid="{00000000-0005-0000-0000-00007B000000}"/>
    <cellStyle name="Millares [0] 5 7" xfId="313" xr:uid="{0D9DC6F1-1A3D-481D-9A90-BA4D8C993E0E}"/>
    <cellStyle name="Millares [0] 6" xfId="7" xr:uid="{A0C70EB8-8666-4070-9DA1-8BCBEE163CBA}"/>
    <cellStyle name="Millares [0] 6 2" xfId="20" xr:uid="{F9D29945-99D2-4390-84C0-B6EBFC2FD03D}"/>
    <cellStyle name="Millares [0] 6 2 2" xfId="46" xr:uid="{0DBE7BAD-D708-4701-A4F4-BDEA3F65B786}"/>
    <cellStyle name="Millares [0] 6 2 2 2" xfId="98" xr:uid="{54AE5D18-9765-47D0-BD42-414F9D407DAA}"/>
    <cellStyle name="Millares [0] 6 2 2 2 2" xfId="254" xr:uid="{00000000-0005-0000-0000-00008A000000}"/>
    <cellStyle name="Millares [0] 6 2 2 2 3" xfId="410" xr:uid="{CD0DF682-8936-4DA7-9527-0A694E2C341B}"/>
    <cellStyle name="Millares [0] 6 2 2 3" xfId="150" xr:uid="{30198FFB-0F83-48F5-8414-F24C8023A31B}"/>
    <cellStyle name="Millares [0] 6 2 2 3 2" xfId="306" xr:uid="{00000000-0005-0000-0000-00008B000000}"/>
    <cellStyle name="Millares [0] 6 2 2 3 3" xfId="462" xr:uid="{31927829-861D-4699-B615-966691176568}"/>
    <cellStyle name="Millares [0] 6 2 2 4" xfId="202" xr:uid="{00000000-0005-0000-0000-000089000000}"/>
    <cellStyle name="Millares [0] 6 2 2 5" xfId="358" xr:uid="{F4EB3564-E4D6-4F1F-A50F-F7CE1FFBD011}"/>
    <cellStyle name="Millares [0] 6 2 3" xfId="72" xr:uid="{A7744F7C-F285-4BDD-BDFB-AE8742CEB4D5}"/>
    <cellStyle name="Millares [0] 6 2 3 2" xfId="228" xr:uid="{00000000-0005-0000-0000-00008C000000}"/>
    <cellStyle name="Millares [0] 6 2 3 3" xfId="384" xr:uid="{465F2D72-230A-4329-BAF2-C25700FBA008}"/>
    <cellStyle name="Millares [0] 6 2 4" xfId="124" xr:uid="{7B070B83-E9DA-4CD3-9BA0-53091CCB8EBE}"/>
    <cellStyle name="Millares [0] 6 2 4 2" xfId="280" xr:uid="{00000000-0005-0000-0000-00008D000000}"/>
    <cellStyle name="Millares [0] 6 2 4 3" xfId="436" xr:uid="{AFA8366E-154C-46D2-959C-4530CE3CBC83}"/>
    <cellStyle name="Millares [0] 6 2 5" xfId="176" xr:uid="{00000000-0005-0000-0000-000088000000}"/>
    <cellStyle name="Millares [0] 6 2 6" xfId="332" xr:uid="{24F4AC7A-6E42-4BE8-A640-DB2C37852712}"/>
    <cellStyle name="Millares [0] 6 3" xfId="33" xr:uid="{BADBAFC4-717C-4934-A4C9-5F4189BF3CB0}"/>
    <cellStyle name="Millares [0] 6 3 2" xfId="85" xr:uid="{A6EEDF73-04F1-4124-908F-18599ED2FDC9}"/>
    <cellStyle name="Millares [0] 6 3 2 2" xfId="241" xr:uid="{00000000-0005-0000-0000-00008F000000}"/>
    <cellStyle name="Millares [0] 6 3 2 3" xfId="397" xr:uid="{A079BC28-B864-4F86-84BA-5853E5DA27A6}"/>
    <cellStyle name="Millares [0] 6 3 3" xfId="137" xr:uid="{AD3569E3-DBCA-4275-957D-604598260D12}"/>
    <cellStyle name="Millares [0] 6 3 3 2" xfId="293" xr:uid="{00000000-0005-0000-0000-000090000000}"/>
    <cellStyle name="Millares [0] 6 3 3 3" xfId="449" xr:uid="{F1C1A02A-232A-4ADF-AA92-9C0296FD6AB0}"/>
    <cellStyle name="Millares [0] 6 3 4" xfId="189" xr:uid="{00000000-0005-0000-0000-00008E000000}"/>
    <cellStyle name="Millares [0] 6 3 5" xfId="345" xr:uid="{817FDB65-3769-4A06-A608-2E3D41FB024C}"/>
    <cellStyle name="Millares [0] 6 4" xfId="59" xr:uid="{5FE5D510-7F90-4895-847F-DA854B0F7569}"/>
    <cellStyle name="Millares [0] 6 4 2" xfId="215" xr:uid="{00000000-0005-0000-0000-000091000000}"/>
    <cellStyle name="Millares [0] 6 4 3" xfId="371" xr:uid="{4A14CB8F-89C0-4E20-A748-1A9BE393FD20}"/>
    <cellStyle name="Millares [0] 6 5" xfId="111" xr:uid="{E8135A0A-F1BC-4745-88AE-E491810F8D40}"/>
    <cellStyle name="Millares [0] 6 5 2" xfId="267" xr:uid="{00000000-0005-0000-0000-000092000000}"/>
    <cellStyle name="Millares [0] 6 5 3" xfId="423" xr:uid="{6372BDB1-37B1-441F-BBF8-5048EF749AEA}"/>
    <cellStyle name="Millares [0] 6 6" xfId="163" xr:uid="{00000000-0005-0000-0000-000087000000}"/>
    <cellStyle name="Millares [0] 6 7" xfId="319" xr:uid="{D6C2FD79-5F5A-4F49-9F0A-4269DC9E55AF}"/>
    <cellStyle name="Millares [0] 7" xfId="13" xr:uid="{991C24DA-A2CF-4F76-B397-BF7452BA103C}"/>
    <cellStyle name="Millares [0] 7 2" xfId="39" xr:uid="{76710105-653E-47EF-9E46-7220FA8B3251}"/>
    <cellStyle name="Millares [0] 7 2 2" xfId="91" xr:uid="{EE9717FB-FF46-449D-AA46-C5FB811F8080}"/>
    <cellStyle name="Millares [0] 7 2 2 2" xfId="247" xr:uid="{00000000-0005-0000-0000-000095000000}"/>
    <cellStyle name="Millares [0] 7 2 2 3" xfId="403" xr:uid="{264C6AD9-EA1E-4A9C-928C-D7DD56F4CCBA}"/>
    <cellStyle name="Millares [0] 7 2 3" xfId="143" xr:uid="{33618462-0CEA-447F-9685-AD2FAA491534}"/>
    <cellStyle name="Millares [0] 7 2 3 2" xfId="299" xr:uid="{00000000-0005-0000-0000-000096000000}"/>
    <cellStyle name="Millares [0] 7 2 3 3" xfId="455" xr:uid="{00C7DE42-B557-4E42-84DE-105D57F921EB}"/>
    <cellStyle name="Millares [0] 7 2 4" xfId="195" xr:uid="{00000000-0005-0000-0000-000094000000}"/>
    <cellStyle name="Millares [0] 7 2 5" xfId="351" xr:uid="{77F2D697-36A9-44B9-8603-17E1EA8E4A08}"/>
    <cellStyle name="Millares [0] 7 3" xfId="65" xr:uid="{0F80D1CC-AA5C-49A5-AD5F-348680EDA2A8}"/>
    <cellStyle name="Millares [0] 7 3 2" xfId="221" xr:uid="{00000000-0005-0000-0000-000097000000}"/>
    <cellStyle name="Millares [0] 7 3 3" xfId="377" xr:uid="{E2449FC9-4041-42C8-8152-EE2C6CFECF52}"/>
    <cellStyle name="Millares [0] 7 4" xfId="117" xr:uid="{952C6E8E-C638-44A6-91C0-A3E112384419}"/>
    <cellStyle name="Millares [0] 7 4 2" xfId="273" xr:uid="{00000000-0005-0000-0000-000098000000}"/>
    <cellStyle name="Millares [0] 7 4 3" xfId="429" xr:uid="{A5A017A6-4C5B-418C-87AC-62E4A3F39E71}"/>
    <cellStyle name="Millares [0] 7 5" xfId="169" xr:uid="{00000000-0005-0000-0000-000093000000}"/>
    <cellStyle name="Millares [0] 7 6" xfId="325" xr:uid="{62ED87A0-9632-4D9A-8258-DFA0E582716E}"/>
    <cellStyle name="Millares [0] 8" xfId="26" xr:uid="{31C7BD28-2355-4F30-A6AF-8F7E192324BC}"/>
    <cellStyle name="Millares [0] 8 2" xfId="78" xr:uid="{6371D61B-5FE7-457B-8163-DD8C36226EDD}"/>
    <cellStyle name="Millares [0] 8 2 2" xfId="234" xr:uid="{00000000-0005-0000-0000-00009A000000}"/>
    <cellStyle name="Millares [0] 8 2 3" xfId="390" xr:uid="{10D82B6F-55F6-4119-AA2A-72C0316C0D54}"/>
    <cellStyle name="Millares [0] 8 3" xfId="130" xr:uid="{5DE6DDD9-1F76-4D60-866F-B0C11034901B}"/>
    <cellStyle name="Millares [0] 8 3 2" xfId="286" xr:uid="{00000000-0005-0000-0000-00009B000000}"/>
    <cellStyle name="Millares [0] 8 3 3" xfId="442" xr:uid="{760C1841-071B-4FB9-8363-68FD8DA8EE25}"/>
    <cellStyle name="Millares [0] 8 4" xfId="182" xr:uid="{00000000-0005-0000-0000-000099000000}"/>
    <cellStyle name="Millares [0] 8 5" xfId="338" xr:uid="{6648D2F8-7645-4650-9FE1-52D1E8F37DF7}"/>
    <cellStyle name="Millares [0] 9" xfId="52" xr:uid="{2BC309C0-A4E2-42C9-8911-F58EBFD526EE}"/>
    <cellStyle name="Millares [0] 9 2" xfId="208" xr:uid="{00000000-0005-0000-0000-00009C000000}"/>
    <cellStyle name="Millares [0] 9 3" xfId="364" xr:uid="{F8D20427-0951-478B-8E69-FB81F01EF03F}"/>
    <cellStyle name="Normal" xfId="0" builtinId="0"/>
  </cellStyles>
  <dxfs count="560">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1</xdr:row>
      <xdr:rowOff>28575</xdr:rowOff>
    </xdr:from>
    <xdr:to>
      <xdr:col>2</xdr:col>
      <xdr:colOff>819604</xdr:colOff>
      <xdr:row>2</xdr:row>
      <xdr:rowOff>250452</xdr:rowOff>
    </xdr:to>
    <xdr:pic>
      <xdr:nvPicPr>
        <xdr:cNvPr id="12" name="Imagen 11" descr="Logosímbolo de la Comisión Nacional del Servicio Civil con la leyenda igualdad mérito y oportunidad">
          <a:extLst>
            <a:ext uri="{FF2B5EF4-FFF2-40B4-BE49-F238E27FC236}">
              <a16:creationId xmlns:a16="http://schemas.microsoft.com/office/drawing/2014/main" id="{966A025B-1698-4224-B2C0-75E65E773F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3375" y="371475"/>
          <a:ext cx="1400629" cy="609600"/>
        </a:xfrm>
        <a:prstGeom prst="rect">
          <a:avLst/>
        </a:prstGeom>
      </xdr:spPr>
    </xdr:pic>
    <xdr:clientData/>
  </xdr:twoCellAnchor>
  <xdr:twoCellAnchor editAs="oneCell">
    <xdr:from>
      <xdr:col>23</xdr:col>
      <xdr:colOff>100854</xdr:colOff>
      <xdr:row>93</xdr:row>
      <xdr:rowOff>100853</xdr:rowOff>
    </xdr:from>
    <xdr:to>
      <xdr:col>23</xdr:col>
      <xdr:colOff>1119509</xdr:colOff>
      <xdr:row>96</xdr:row>
      <xdr:rowOff>3922</xdr:rowOff>
    </xdr:to>
    <xdr:pic>
      <xdr:nvPicPr>
        <xdr:cNvPr id="3" name="Imagen 2" descr="Logosímbolo de la Comisión Nacional del Servicio Civil con la leyenda igualdad mérito y oportunidad">
          <a:extLst>
            <a:ext uri="{FF2B5EF4-FFF2-40B4-BE49-F238E27FC236}">
              <a16:creationId xmlns:a16="http://schemas.microsoft.com/office/drawing/2014/main" id="{F4E387E1-A1AB-41A1-8ACD-49B8204D872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74179" y="2882153"/>
          <a:ext cx="1018655" cy="47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114300</xdr:rowOff>
    </xdr:from>
    <xdr:to>
      <xdr:col>0</xdr:col>
      <xdr:colOff>1276350</xdr:colOff>
      <xdr:row>3</xdr:row>
      <xdr:rowOff>44417</xdr:rowOff>
    </xdr:to>
    <xdr:pic>
      <xdr:nvPicPr>
        <xdr:cNvPr id="7" name="Imagen 6" descr="Logosímbolo de la Comisión Nacional del Servicio Civil con la leyenda igualdad mérito y oportunidad">
          <a:extLst>
            <a:ext uri="{FF2B5EF4-FFF2-40B4-BE49-F238E27FC236}">
              <a16:creationId xmlns:a16="http://schemas.microsoft.com/office/drawing/2014/main" id="{9577390D-E635-4621-B315-5899A5B7BA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114300"/>
          <a:ext cx="1152525" cy="5016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risthian Giovanni Riaño Toloza" id="{B21B3142-ACCD-4E86-B32C-CF845A57C294}" userId="816ae43ce3ebf105"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E51" dT="2020-03-31T16:47:50.26" personId="{B21B3142-ACCD-4E86-B32C-CF845A57C294}" id="{30D8C464-7D20-49D6-804E-76473B1E22D7}">
    <text>2019:R053</text>
  </threadedComment>
  <threadedComment ref="E52" dT="2020-03-31T16:56:37.89" personId="{B21B3142-ACCD-4E86-B32C-CF845A57C294}" id="{96B8803C-3421-43F2-B9A7-200151BA9527}">
    <text>2019:R055</text>
  </threadedComment>
  <threadedComment ref="E53" dT="2020-03-31T16:54:00.95" personId="{B21B3142-ACCD-4E86-B32C-CF845A57C294}" id="{C5261A91-B6A9-47DE-B83C-7F4B5055A325}">
    <text>2019:R054</text>
  </threadedComment>
  <threadedComment ref="E54" dT="2020-03-31T17:36:25.64" personId="{B21B3142-ACCD-4E86-B32C-CF845A57C294}" id="{D4CBEA84-1564-43E3-8BC4-F4E80CF57E8C}">
    <text>2019:R056</text>
  </threadedComment>
  <threadedComment ref="E55" dT="2020-03-31T17:35:51.53" personId="{B21B3142-ACCD-4E86-B32C-CF845A57C294}" id="{31D9A550-F699-46B1-B67C-B8C9D3D5BD66}">
    <text>2019:R057</text>
  </threadedComment>
  <threadedComment ref="E56" dT="2020-03-31T17:41:46.00" personId="{B21B3142-ACCD-4E86-B32C-CF845A57C294}" id="{BEAF0B8E-668F-4353-B702-B09BD687E49A}">
    <text>2019:R058</text>
  </threadedComment>
  <threadedComment ref="E57" dT="2020-03-31T17:41:59.42" personId="{B21B3142-ACCD-4E86-B32C-CF845A57C294}" id="{ABC4787E-E63A-4837-8444-C904DF34FF77}">
    <text>2019:R059</text>
  </threadedComment>
  <threadedComment ref="E58" dT="2020-03-31T20:15:43.25" personId="{B21B3142-ACCD-4E86-B32C-CF845A57C294}" id="{F7FAC971-1DD9-4DCF-AB47-6EC47FFE8197}">
    <text>2019:R073</text>
  </threadedComment>
  <threadedComment ref="E59" dT="2020-03-31T20:15:43.25" personId="{B21B3142-ACCD-4E86-B32C-CF845A57C294}" id="{F1CCC213-DA61-4960-A36D-D26EA334A667}">
    <text>2019:R074</text>
  </threadedComment>
  <threadedComment ref="E60" dT="2020-03-31T20:15:43.25" personId="{B21B3142-ACCD-4E86-B32C-CF845A57C294}" id="{3E767F0E-F53C-430B-A762-7F793BD93EE4}">
    <text>2019:R075</text>
  </threadedComment>
  <threadedComment ref="E62" dT="2020-03-31T22:44:15.35" personId="{B21B3142-ACCD-4E86-B32C-CF845A57C294}" id="{6CDCA817-6117-4C12-A8F7-C4B9AB9B628C}">
    <text>2019:R084</text>
  </threadedComment>
  <threadedComment ref="E63" dT="2020-03-31T22:46:52.40" personId="{B21B3142-ACCD-4E86-B32C-CF845A57C294}" id="{88EDEDF0-5E19-4FCE-8890-AF94782A967A}">
    <text>2019:R085</text>
  </threadedComment>
  <threadedComment ref="E64" dT="2020-03-31T22:50:36.73" personId="{B21B3142-ACCD-4E86-B32C-CF845A57C294}" id="{05507E6C-C5D6-485A-BF5D-D4690C3A61E6}">
    <text>2019:R083</text>
  </threadedComment>
  <threadedComment ref="E65" dT="2020-03-31T22:46:52.40" personId="{B21B3142-ACCD-4E86-B32C-CF845A57C294}" id="{5B80FC29-888A-4861-9D47-E94B5F11F98C}">
    <text>2019:R088</text>
  </threadedComment>
  <threadedComment ref="E66" dT="2020-03-31T23:00:19.15" personId="{B21B3142-ACCD-4E86-B32C-CF845A57C294}" id="{874C60A6-66E6-418D-A8E6-D8E392AF0BAD}">
    <text>2019:R089</text>
  </threadedComment>
  <threadedComment ref="E68" dT="2020-03-31T23:12:15.69" personId="{B21B3142-ACCD-4E86-B32C-CF845A57C294}" id="{6164D0AA-9DB7-4DDC-B3C9-83DC0F1AB67C}">
    <text>2019:R034</text>
  </threadedComment>
  <threadedComment ref="E71" dT="2020-03-31T23:24:48.93" personId="{B21B3142-ACCD-4E86-B32C-CF845A57C294}" id="{D7EEFCF1-69FA-45AB-9FF9-F475581BB62A}">
    <text>2019:R079</text>
  </threadedComment>
  <threadedComment ref="E72" dT="2020-03-31T23:27:17.50" personId="{B21B3142-ACCD-4E86-B32C-CF845A57C294}" id="{FE6EA659-95D0-465B-8EC9-283DB990253B}">
    <text>2019:R081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E98"/>
  <sheetViews>
    <sheetView tabSelected="1" zoomScale="70" zoomScaleNormal="70" workbookViewId="0">
      <selection activeCell="X8" sqref="X8"/>
    </sheetView>
  </sheetViews>
  <sheetFormatPr baseColWidth="10" defaultRowHeight="15" x14ac:dyDescent="0.25"/>
  <cols>
    <col min="1" max="1" width="0.42578125" customWidth="1"/>
    <col min="3" max="3" width="15.42578125" bestFit="1" customWidth="1"/>
    <col min="4" max="4" width="17.5703125" customWidth="1"/>
    <col min="5" max="5" width="30.7109375" customWidth="1"/>
    <col min="6" max="6" width="35.42578125" customWidth="1"/>
    <col min="7" max="7" width="30.7109375" customWidth="1"/>
    <col min="8" max="9" width="20.7109375" customWidth="1"/>
    <col min="10" max="12" width="11.7109375" hidden="1" customWidth="1"/>
    <col min="13" max="13" width="15.85546875" customWidth="1"/>
    <col min="14" max="14" width="48.85546875" customWidth="1"/>
    <col min="15" max="17" width="14.85546875" customWidth="1"/>
    <col min="18" max="21" width="18.140625" hidden="1" customWidth="1"/>
    <col min="22" max="23" width="15.7109375" customWidth="1"/>
    <col min="24" max="24" width="31" customWidth="1"/>
    <col min="25" max="25" width="16.28515625" customWidth="1"/>
    <col min="26" max="26" width="15.5703125" customWidth="1"/>
    <col min="27" max="29" width="15.7109375" hidden="1" customWidth="1"/>
    <col min="30" max="30" width="18.42578125" customWidth="1"/>
    <col min="31" max="31" width="55.28515625" customWidth="1"/>
  </cols>
  <sheetData>
    <row r="1" spans="1:31" ht="30" x14ac:dyDescent="0.25">
      <c r="A1" s="32"/>
      <c r="B1" s="121"/>
      <c r="C1" s="122"/>
      <c r="D1" s="113" t="s">
        <v>104</v>
      </c>
      <c r="E1" s="114"/>
      <c r="F1" s="114"/>
      <c r="G1" s="114"/>
      <c r="H1" s="114"/>
      <c r="I1" s="114"/>
      <c r="J1" s="114"/>
      <c r="K1" s="114"/>
      <c r="L1" s="114"/>
      <c r="M1" s="114"/>
      <c r="N1" s="114"/>
      <c r="O1" s="114"/>
      <c r="P1" s="114"/>
      <c r="Q1" s="114"/>
      <c r="R1" s="114"/>
      <c r="S1" s="114"/>
      <c r="T1" s="114"/>
      <c r="U1" s="114"/>
      <c r="V1" s="114"/>
      <c r="W1" s="114"/>
      <c r="X1" s="114"/>
      <c r="Y1" s="115"/>
      <c r="Z1" s="58" t="s">
        <v>61</v>
      </c>
      <c r="AA1" s="52"/>
      <c r="AB1" s="53"/>
      <c r="AC1" s="53"/>
      <c r="AD1" s="54" t="s">
        <v>74</v>
      </c>
    </row>
    <row r="2" spans="1:31" ht="30.75" thickBot="1" x14ac:dyDescent="0.3">
      <c r="A2" s="33"/>
      <c r="B2" s="123"/>
      <c r="C2" s="124"/>
      <c r="D2" s="116"/>
      <c r="E2" s="117"/>
      <c r="F2" s="117"/>
      <c r="G2" s="117"/>
      <c r="H2" s="117"/>
      <c r="I2" s="117"/>
      <c r="J2" s="117"/>
      <c r="K2" s="117"/>
      <c r="L2" s="117"/>
      <c r="M2" s="117"/>
      <c r="N2" s="117"/>
      <c r="O2" s="117"/>
      <c r="P2" s="117"/>
      <c r="Q2" s="117"/>
      <c r="R2" s="117"/>
      <c r="S2" s="117"/>
      <c r="T2" s="117"/>
      <c r="U2" s="117"/>
      <c r="V2" s="117"/>
      <c r="W2" s="117"/>
      <c r="X2" s="117"/>
      <c r="Y2" s="118"/>
      <c r="Z2" s="59" t="s">
        <v>75</v>
      </c>
      <c r="AA2" s="50"/>
      <c r="AB2" s="51"/>
      <c r="AC2" s="51"/>
      <c r="AD2" s="47" t="s">
        <v>76</v>
      </c>
    </row>
    <row r="3" spans="1:31" ht="30" x14ac:dyDescent="0.25">
      <c r="A3" s="33"/>
      <c r="B3" s="123"/>
      <c r="C3" s="124"/>
      <c r="D3" s="113" t="s">
        <v>84</v>
      </c>
      <c r="E3" s="114"/>
      <c r="F3" s="114"/>
      <c r="G3" s="114"/>
      <c r="H3" s="114"/>
      <c r="I3" s="114"/>
      <c r="J3" s="114"/>
      <c r="K3" s="114"/>
      <c r="L3" s="114"/>
      <c r="M3" s="114"/>
      <c r="N3" s="114"/>
      <c r="O3" s="114"/>
      <c r="P3" s="114"/>
      <c r="Q3" s="114"/>
      <c r="R3" s="114"/>
      <c r="S3" s="114"/>
      <c r="T3" s="114"/>
      <c r="U3" s="114"/>
      <c r="V3" s="114"/>
      <c r="W3" s="114"/>
      <c r="X3" s="114"/>
      <c r="Y3" s="115"/>
      <c r="Z3" s="60" t="s">
        <v>77</v>
      </c>
      <c r="AA3" s="50"/>
      <c r="AB3" s="51"/>
      <c r="AC3" s="51"/>
      <c r="AD3" s="55">
        <v>43263</v>
      </c>
      <c r="AE3" s="99"/>
    </row>
    <row r="4" spans="1:31" ht="30.75" thickBot="1" x14ac:dyDescent="0.45">
      <c r="A4" s="34"/>
      <c r="B4" s="125"/>
      <c r="C4" s="126"/>
      <c r="D4" s="116"/>
      <c r="E4" s="117"/>
      <c r="F4" s="117"/>
      <c r="G4" s="117"/>
      <c r="H4" s="117"/>
      <c r="I4" s="117"/>
      <c r="J4" s="117"/>
      <c r="K4" s="117"/>
      <c r="L4" s="117"/>
      <c r="M4" s="117"/>
      <c r="N4" s="117"/>
      <c r="O4" s="117"/>
      <c r="P4" s="117"/>
      <c r="Q4" s="117"/>
      <c r="R4" s="117"/>
      <c r="S4" s="117"/>
      <c r="T4" s="117"/>
      <c r="U4" s="117"/>
      <c r="V4" s="117"/>
      <c r="W4" s="117"/>
      <c r="X4" s="117"/>
      <c r="Y4" s="118"/>
      <c r="Z4" s="61" t="s">
        <v>64</v>
      </c>
      <c r="AA4" s="56"/>
      <c r="AB4" s="57"/>
      <c r="AC4" s="57"/>
      <c r="AD4" s="48" t="s">
        <v>65</v>
      </c>
      <c r="AE4" s="106" t="s">
        <v>499</v>
      </c>
    </row>
    <row r="5" spans="1:31" ht="15.75" thickBot="1" x14ac:dyDescent="0.3"/>
    <row r="6" spans="1:31" ht="15.75" thickBot="1" x14ac:dyDescent="0.3">
      <c r="B6" s="119" t="s">
        <v>0</v>
      </c>
      <c r="C6" s="132" t="s">
        <v>1</v>
      </c>
      <c r="D6" s="130" t="s">
        <v>26</v>
      </c>
      <c r="E6" s="130" t="s">
        <v>5</v>
      </c>
      <c r="F6" s="132" t="s">
        <v>8</v>
      </c>
      <c r="G6" s="119" t="s">
        <v>9</v>
      </c>
      <c r="H6" s="119" t="s">
        <v>2</v>
      </c>
      <c r="I6" s="119" t="s">
        <v>3</v>
      </c>
      <c r="J6" s="134" t="s">
        <v>27</v>
      </c>
      <c r="K6" s="134" t="s">
        <v>28</v>
      </c>
      <c r="L6" s="134" t="s">
        <v>29</v>
      </c>
      <c r="M6" s="119" t="s">
        <v>4</v>
      </c>
      <c r="N6" s="128" t="s">
        <v>6</v>
      </c>
      <c r="O6" s="128"/>
      <c r="P6" s="128"/>
      <c r="Q6" s="128"/>
      <c r="R6" s="128"/>
      <c r="S6" s="128"/>
      <c r="T6" s="128"/>
      <c r="U6" s="128"/>
      <c r="V6" s="128"/>
      <c r="W6" s="129"/>
      <c r="X6" s="130" t="s">
        <v>25</v>
      </c>
      <c r="Y6" s="127" t="s">
        <v>10</v>
      </c>
      <c r="Z6" s="128"/>
      <c r="AA6" s="128"/>
      <c r="AB6" s="128"/>
      <c r="AC6" s="128"/>
      <c r="AD6" s="129"/>
    </row>
    <row r="7" spans="1:31" ht="45.75" thickBot="1" x14ac:dyDescent="0.3">
      <c r="B7" s="120"/>
      <c r="C7" s="133"/>
      <c r="D7" s="131"/>
      <c r="E7" s="131"/>
      <c r="F7" s="133"/>
      <c r="G7" s="120"/>
      <c r="H7" s="120"/>
      <c r="I7" s="120"/>
      <c r="J7" s="135"/>
      <c r="K7" s="135"/>
      <c r="L7" s="135"/>
      <c r="M7" s="120"/>
      <c r="N7" s="35" t="s">
        <v>33</v>
      </c>
      <c r="O7" s="35" t="s">
        <v>34</v>
      </c>
      <c r="P7" s="35" t="s">
        <v>35</v>
      </c>
      <c r="Q7" s="35" t="s">
        <v>36</v>
      </c>
      <c r="R7" s="41" t="s">
        <v>38</v>
      </c>
      <c r="S7" s="41" t="s">
        <v>39</v>
      </c>
      <c r="T7" s="41" t="s">
        <v>40</v>
      </c>
      <c r="U7" s="41" t="s">
        <v>41</v>
      </c>
      <c r="V7" s="35" t="s">
        <v>37</v>
      </c>
      <c r="W7" s="35" t="s">
        <v>42</v>
      </c>
      <c r="X7" s="131"/>
      <c r="Y7" s="35" t="s">
        <v>2</v>
      </c>
      <c r="Z7" s="35" t="s">
        <v>3</v>
      </c>
      <c r="AA7" s="41" t="s">
        <v>30</v>
      </c>
      <c r="AB7" s="41" t="s">
        <v>31</v>
      </c>
      <c r="AC7" s="41" t="s">
        <v>32</v>
      </c>
      <c r="AD7" s="102" t="s">
        <v>20</v>
      </c>
    </row>
    <row r="8" spans="1:31" ht="102.75" thickBot="1" x14ac:dyDescent="0.3">
      <c r="B8" s="107" t="s">
        <v>426</v>
      </c>
      <c r="C8" s="77" t="s">
        <v>107</v>
      </c>
      <c r="D8" s="25" t="s">
        <v>115</v>
      </c>
      <c r="E8" s="76" t="s">
        <v>238</v>
      </c>
      <c r="F8" s="74" t="s">
        <v>164</v>
      </c>
      <c r="G8" s="75" t="s">
        <v>144</v>
      </c>
      <c r="H8" s="25" t="s">
        <v>18</v>
      </c>
      <c r="I8" s="25" t="s">
        <v>24</v>
      </c>
      <c r="J8" s="78">
        <f>IF(H8="Raro",1,(IF(H8="Poco Probable",2,(IF(H8="Posible",3,(IF(H8="Probable",4,(IF(H8="Casi Seguro",5,0)))))))))</f>
        <v>4</v>
      </c>
      <c r="K8" s="78">
        <f>IF(I8="Insignificante",1,(IF(I8="Menor",2,(IF(I8="Moderado",3,(IF(I8="Mayor",4,(IF(I8="Catastrófico",5,0)))))))))</f>
        <v>3</v>
      </c>
      <c r="L8" s="78">
        <f>J8+K8</f>
        <v>7</v>
      </c>
      <c r="M8" s="25" t="str">
        <f>IF(L8=2,"Bajo",(IF(L8=3,"Bajo",(IF(L8=4,"Bajo",(IF(L8=5,"Medio",(IF(L8=6,"Alto",(IF(L8=7,"Alto",(IF(L8=8,"Extremo",(IF(L8=9,"Extremo",(IF(L8=10,"Extremo",(IF(L8&lt;=1,"Sin Dato")))))))))))))))))))</f>
        <v>Alto</v>
      </c>
      <c r="N8" s="76" t="s">
        <v>127</v>
      </c>
      <c r="O8" s="25" t="s">
        <v>121</v>
      </c>
      <c r="P8" s="25" t="s">
        <v>122</v>
      </c>
      <c r="Q8" s="25" t="s">
        <v>2</v>
      </c>
      <c r="R8" s="78">
        <f>IF(O8="Correctivo",5,(IF(O8="Preventivo",15,(IF(O8="Detectivo",20,0)))))</f>
        <v>15</v>
      </c>
      <c r="S8" s="78">
        <f>IF(P8="Manual",5,(IF(P8="Automático",10,0)))</f>
        <v>5</v>
      </c>
      <c r="T8" s="78">
        <f>IF(Q8="Probabilidad",0,(IF(Q8="Impacto",0,(IF(Q8="Ambos",10,0)))))</f>
        <v>0</v>
      </c>
      <c r="U8" s="78">
        <f>SUM(R8+S8+T8)</f>
        <v>20</v>
      </c>
      <c r="V8" s="25" t="str">
        <f>IF(U8=0,"Sin control",(IF(U8&lt;19,"Control Débil",(IF(((U8&gt;=20)*AND(U8&lt;29)),"Control Adecuado",IF(U8&gt;=30,"Control Fuerte","Error"))))))</f>
        <v>Control Adecuado</v>
      </c>
      <c r="W8" s="25" t="str">
        <f>IF(Q8="Probabilidad","Cambie el valor de la probabilidad",(IF(Q8="Impacto","Cambie el valor del impacto",(IF(Q8="Ambos","Cambie probabilidad e impacto","Sin Acción")))))</f>
        <v>Cambie el valor de la probabilidad</v>
      </c>
      <c r="X8" s="76" t="s">
        <v>193</v>
      </c>
      <c r="Y8" s="25" t="s">
        <v>16</v>
      </c>
      <c r="Z8" s="25" t="s">
        <v>24</v>
      </c>
      <c r="AA8" s="78">
        <f>IF(Y8="Raro",1,(IF(Y8="Poco Probable",2,(IF(Y8="Posible",3,(IF(Y8="Probable",4,(IF(Y8="Casi Seguro",5,0)))))))))</f>
        <v>2</v>
      </c>
      <c r="AB8" s="78">
        <f>IF(Z8="Insignificante",1,(IF(Z8="Menor",2,(IF(Z8="Moderado",3,(IF(Z8="Mayor",4,(IF(Z8="Catastrófico",5,0)))))))))</f>
        <v>3</v>
      </c>
      <c r="AC8" s="78">
        <f>AA8+AB8</f>
        <v>5</v>
      </c>
      <c r="AD8" s="104" t="str">
        <f>IF(AC8=2,"Bajo",(IF(AC8=3,"Bajo",(IF(AC8=4,"Bajo",(IF(AC8=5,"Medio",(IF(AC8=6,"Alto",(IF(AC8=7,"Alto",(IF(AC8=8,"Extremo",(IF(AC8=9,"Extremo",(IF(AC8=10,"Extremo",(IF(AC8&lt;=1,"Sin Dato")))))))))))))))))))</f>
        <v>Medio</v>
      </c>
    </row>
    <row r="9" spans="1:31" ht="64.5" thickBot="1" x14ac:dyDescent="0.3">
      <c r="B9" s="107" t="s">
        <v>427</v>
      </c>
      <c r="C9" s="77" t="s">
        <v>59</v>
      </c>
      <c r="D9" s="25" t="s">
        <v>115</v>
      </c>
      <c r="E9" s="76" t="s">
        <v>239</v>
      </c>
      <c r="F9" s="76" t="s">
        <v>488</v>
      </c>
      <c r="G9" s="76" t="s">
        <v>123</v>
      </c>
      <c r="H9" s="25" t="s">
        <v>19</v>
      </c>
      <c r="I9" s="25" t="s">
        <v>24</v>
      </c>
      <c r="J9" s="40">
        <f t="shared" ref="J9:J26" si="0">IF(H9="Raro",1,(IF(H9="Poco Probable",2,(IF(H9="Posible",3,(IF(H9="Probable",4,(IF(H9="Casi Seguro",5,0)))))))))</f>
        <v>5</v>
      </c>
      <c r="K9" s="40">
        <f t="shared" ref="K9:K26" si="1">IF(I9="Insignificante",1,(IF(I9="Menor",2,(IF(I9="Moderado",3,(IF(I9="Mayor",4,(IF(I9="Catastrófico",5,0)))))))))</f>
        <v>3</v>
      </c>
      <c r="L9" s="40">
        <f t="shared" ref="L9:L26" si="2">J9+K9</f>
        <v>8</v>
      </c>
      <c r="M9" s="25" t="str">
        <f t="shared" ref="M9:M26" si="3">IF(L9=2,"Bajo",(IF(L9=3,"Bajo",(IF(L9=4,"Bajo",(IF(L9=5,"Medio",(IF(L9=6,"Alto",(IF(L9=7,"Alto",(IF(L9=8,"Extremo",(IF(L9=9,"Extremo",(IF(L9=10,"Extremo",(IF(L9&lt;=1,"Sin Dato")))))))))))))))))))</f>
        <v>Extremo</v>
      </c>
      <c r="N9" s="76" t="s">
        <v>126</v>
      </c>
      <c r="O9" s="25" t="s">
        <v>124</v>
      </c>
      <c r="P9" s="25" t="s">
        <v>122</v>
      </c>
      <c r="Q9" s="25" t="s">
        <v>125</v>
      </c>
      <c r="R9" s="40">
        <f t="shared" ref="R9:R26" si="4">IF(O9="Correctivo",5,(IF(O9="Preventivo",15,(IF(O9="Detectivo",20,0)))))</f>
        <v>5</v>
      </c>
      <c r="S9" s="40">
        <f t="shared" ref="S9:S26" si="5">IF(P9="Manual",5,(IF(P9="Automático",10,0)))</f>
        <v>5</v>
      </c>
      <c r="T9" s="40">
        <f t="shared" ref="T9:T26" si="6">IF(Q9="Probabilidad",0,(IF(Q9="Impacto",0,(IF(Q9="Ambos",10,0)))))</f>
        <v>10</v>
      </c>
      <c r="U9" s="40">
        <f t="shared" ref="U9:U26" si="7">SUM(R9+S9+T9)</f>
        <v>20</v>
      </c>
      <c r="V9" s="25" t="str">
        <f t="shared" ref="V9:V26" si="8">IF(U9=0,"Sin control",(IF(U9&lt;19,"Control Débil",(IF(((U9&gt;=20)*AND(U9&lt;29)),"Control Adecuado",IF(U9&gt;=30,"Control Fuerte","Error"))))))</f>
        <v>Control Adecuado</v>
      </c>
      <c r="W9" s="25" t="str">
        <f t="shared" ref="W9:W26" si="9">IF(Q9="Probabilidad","Cambie el valor de la probabilidad",(IF(Q9="Impacto","Cambie el valor del impacto",(IF(Q9="Ambos","Cambie probabilidad e impacto","Sin Acción")))))</f>
        <v>Cambie probabilidad e impacto</v>
      </c>
      <c r="X9" s="76" t="s">
        <v>192</v>
      </c>
      <c r="Y9" s="25" t="s">
        <v>17</v>
      </c>
      <c r="Z9" s="25" t="s">
        <v>12</v>
      </c>
      <c r="AA9" s="78">
        <f t="shared" ref="AA9:AA26" si="10">IF(Y9="Raro",1,(IF(Y9="Poco Probable",2,(IF(Y9="Posible",3,(IF(Y9="Probable",4,(IF(Y9="Casi Seguro",5,0)))))))))</f>
        <v>3</v>
      </c>
      <c r="AB9" s="78">
        <f t="shared" ref="AB9:AB26" si="11">IF(Z9="Insignificante",1,(IF(Z9="Menor",2,(IF(Z9="Moderado",3,(IF(Z9="Mayor",4,(IF(Z9="Catastrófico",5,0)))))))))</f>
        <v>2</v>
      </c>
      <c r="AC9" s="78">
        <f t="shared" ref="AC9:AC26" si="12">AA9+AB9</f>
        <v>5</v>
      </c>
      <c r="AD9" s="104" t="str">
        <f t="shared" ref="AD9:AD26" si="13">IF(AC9=2,"Bajo",(IF(AC9=3,"Bajo",(IF(AC9=4,"Bajo",(IF(AC9=5,"Medio",(IF(AC9=6,"Alto",(IF(AC9=7,"Alto",(IF(AC9=8,"Extremo",(IF(AC9=9,"Extremo",(IF(AC9=10,"Extremo",(IF(AC9&lt;=1,"Sin Dato")))))))))))))))))))</f>
        <v>Medio</v>
      </c>
    </row>
    <row r="10" spans="1:31" ht="90" thickBot="1" x14ac:dyDescent="0.3">
      <c r="B10" s="107" t="s">
        <v>428</v>
      </c>
      <c r="C10" s="77" t="s">
        <v>66</v>
      </c>
      <c r="D10" s="25" t="s">
        <v>116</v>
      </c>
      <c r="E10" s="79" t="s">
        <v>240</v>
      </c>
      <c r="F10" s="79" t="s">
        <v>165</v>
      </c>
      <c r="G10" s="79" t="s">
        <v>145</v>
      </c>
      <c r="H10" s="25" t="s">
        <v>16</v>
      </c>
      <c r="I10" s="25" t="s">
        <v>13</v>
      </c>
      <c r="J10" s="40">
        <f t="shared" si="0"/>
        <v>2</v>
      </c>
      <c r="K10" s="40">
        <f t="shared" si="1"/>
        <v>4</v>
      </c>
      <c r="L10" s="40">
        <f t="shared" si="2"/>
        <v>6</v>
      </c>
      <c r="M10" s="25" t="str">
        <f t="shared" si="3"/>
        <v>Alto</v>
      </c>
      <c r="N10" s="76" t="s">
        <v>128</v>
      </c>
      <c r="O10" s="25" t="s">
        <v>121</v>
      </c>
      <c r="P10" s="25" t="s">
        <v>122</v>
      </c>
      <c r="Q10" s="25" t="s">
        <v>125</v>
      </c>
      <c r="R10" s="78">
        <f t="shared" si="4"/>
        <v>15</v>
      </c>
      <c r="S10" s="78">
        <f t="shared" si="5"/>
        <v>5</v>
      </c>
      <c r="T10" s="78">
        <f t="shared" si="6"/>
        <v>10</v>
      </c>
      <c r="U10" s="78">
        <f t="shared" si="7"/>
        <v>30</v>
      </c>
      <c r="V10" s="25" t="str">
        <f t="shared" si="8"/>
        <v>Control Fuerte</v>
      </c>
      <c r="W10" s="25" t="str">
        <f t="shared" si="9"/>
        <v>Cambie probabilidad e impacto</v>
      </c>
      <c r="X10" s="76" t="s">
        <v>191</v>
      </c>
      <c r="Y10" s="25" t="s">
        <v>15</v>
      </c>
      <c r="Z10" s="25" t="s">
        <v>24</v>
      </c>
      <c r="AA10" s="78">
        <f t="shared" si="10"/>
        <v>1</v>
      </c>
      <c r="AB10" s="78">
        <f t="shared" si="11"/>
        <v>3</v>
      </c>
      <c r="AC10" s="78">
        <f t="shared" si="12"/>
        <v>4</v>
      </c>
      <c r="AD10" s="104" t="str">
        <f t="shared" si="13"/>
        <v>Bajo</v>
      </c>
    </row>
    <row r="11" spans="1:31" ht="64.5" thickBot="1" x14ac:dyDescent="0.3">
      <c r="B11" s="107" t="s">
        <v>429</v>
      </c>
      <c r="C11" s="77" t="s">
        <v>59</v>
      </c>
      <c r="D11" s="25" t="s">
        <v>116</v>
      </c>
      <c r="E11" s="79" t="s">
        <v>241</v>
      </c>
      <c r="F11" s="80" t="s">
        <v>206</v>
      </c>
      <c r="G11" s="80" t="s">
        <v>146</v>
      </c>
      <c r="H11" s="25" t="s">
        <v>16</v>
      </c>
      <c r="I11" s="25" t="s">
        <v>24</v>
      </c>
      <c r="J11" s="78">
        <f t="shared" si="0"/>
        <v>2</v>
      </c>
      <c r="K11" s="78">
        <f t="shared" si="1"/>
        <v>3</v>
      </c>
      <c r="L11" s="78">
        <f t="shared" si="2"/>
        <v>5</v>
      </c>
      <c r="M11" s="25" t="str">
        <f t="shared" si="3"/>
        <v>Medio</v>
      </c>
      <c r="N11" s="76" t="s">
        <v>129</v>
      </c>
      <c r="O11" s="25" t="s">
        <v>121</v>
      </c>
      <c r="P11" s="25" t="s">
        <v>122</v>
      </c>
      <c r="Q11" s="25" t="s">
        <v>125</v>
      </c>
      <c r="R11" s="40">
        <f t="shared" si="4"/>
        <v>15</v>
      </c>
      <c r="S11" s="40">
        <f t="shared" si="5"/>
        <v>5</v>
      </c>
      <c r="T11" s="40">
        <f t="shared" si="6"/>
        <v>10</v>
      </c>
      <c r="U11" s="40">
        <f t="shared" si="7"/>
        <v>30</v>
      </c>
      <c r="V11" s="25" t="str">
        <f t="shared" si="8"/>
        <v>Control Fuerte</v>
      </c>
      <c r="W11" s="25" t="str">
        <f t="shared" si="9"/>
        <v>Cambie probabilidad e impacto</v>
      </c>
      <c r="X11" s="76" t="s">
        <v>190</v>
      </c>
      <c r="Y11" s="25" t="s">
        <v>15</v>
      </c>
      <c r="Z11" s="25" t="s">
        <v>12</v>
      </c>
      <c r="AA11" s="78">
        <f t="shared" si="10"/>
        <v>1</v>
      </c>
      <c r="AB11" s="78">
        <f t="shared" si="11"/>
        <v>2</v>
      </c>
      <c r="AC11" s="78">
        <f t="shared" si="12"/>
        <v>3</v>
      </c>
      <c r="AD11" s="104" t="str">
        <f t="shared" si="13"/>
        <v>Bajo</v>
      </c>
    </row>
    <row r="12" spans="1:31" ht="115.5" thickBot="1" x14ac:dyDescent="0.3">
      <c r="B12" s="107" t="s">
        <v>430</v>
      </c>
      <c r="C12" s="77" t="s">
        <v>66</v>
      </c>
      <c r="D12" s="25" t="s">
        <v>116</v>
      </c>
      <c r="E12" s="79" t="s">
        <v>242</v>
      </c>
      <c r="F12" s="80" t="s">
        <v>205</v>
      </c>
      <c r="G12" s="80" t="s">
        <v>143</v>
      </c>
      <c r="H12" s="25" t="s">
        <v>16</v>
      </c>
      <c r="I12" s="25" t="s">
        <v>24</v>
      </c>
      <c r="J12" s="78">
        <f t="shared" si="0"/>
        <v>2</v>
      </c>
      <c r="K12" s="78">
        <f t="shared" si="1"/>
        <v>3</v>
      </c>
      <c r="L12" s="78">
        <f t="shared" si="2"/>
        <v>5</v>
      </c>
      <c r="M12" s="25" t="str">
        <f t="shared" si="3"/>
        <v>Medio</v>
      </c>
      <c r="N12" s="76" t="s">
        <v>130</v>
      </c>
      <c r="O12" s="25" t="s">
        <v>121</v>
      </c>
      <c r="P12" s="25" t="s">
        <v>122</v>
      </c>
      <c r="Q12" s="25" t="s">
        <v>125</v>
      </c>
      <c r="R12" s="78">
        <f t="shared" si="4"/>
        <v>15</v>
      </c>
      <c r="S12" s="78">
        <f t="shared" si="5"/>
        <v>5</v>
      </c>
      <c r="T12" s="78">
        <f t="shared" si="6"/>
        <v>10</v>
      </c>
      <c r="U12" s="78">
        <f t="shared" si="7"/>
        <v>30</v>
      </c>
      <c r="V12" s="25" t="str">
        <f t="shared" si="8"/>
        <v>Control Fuerte</v>
      </c>
      <c r="W12" s="25" t="str">
        <f t="shared" si="9"/>
        <v>Cambie probabilidad e impacto</v>
      </c>
      <c r="X12" s="76" t="s">
        <v>194</v>
      </c>
      <c r="Y12" s="25" t="s">
        <v>15</v>
      </c>
      <c r="Z12" s="25" t="s">
        <v>12</v>
      </c>
      <c r="AA12" s="40">
        <f t="shared" si="10"/>
        <v>1</v>
      </c>
      <c r="AB12" s="40">
        <f t="shared" si="11"/>
        <v>2</v>
      </c>
      <c r="AC12" s="40">
        <f t="shared" si="12"/>
        <v>3</v>
      </c>
      <c r="AD12" s="104" t="str">
        <f t="shared" si="13"/>
        <v>Bajo</v>
      </c>
    </row>
    <row r="13" spans="1:31" ht="115.5" thickBot="1" x14ac:dyDescent="0.3">
      <c r="B13" s="107" t="s">
        <v>431</v>
      </c>
      <c r="C13" s="77" t="s">
        <v>66</v>
      </c>
      <c r="D13" s="25" t="s">
        <v>116</v>
      </c>
      <c r="E13" s="79" t="s">
        <v>243</v>
      </c>
      <c r="F13" s="80" t="s">
        <v>204</v>
      </c>
      <c r="G13" s="80" t="s">
        <v>131</v>
      </c>
      <c r="H13" s="25" t="s">
        <v>17</v>
      </c>
      <c r="I13" s="25" t="s">
        <v>13</v>
      </c>
      <c r="J13" s="78">
        <f t="shared" si="0"/>
        <v>3</v>
      </c>
      <c r="K13" s="78">
        <f t="shared" si="1"/>
        <v>4</v>
      </c>
      <c r="L13" s="78">
        <f t="shared" si="2"/>
        <v>7</v>
      </c>
      <c r="M13" s="25" t="str">
        <f t="shared" si="3"/>
        <v>Alto</v>
      </c>
      <c r="N13" s="76" t="s">
        <v>132</v>
      </c>
      <c r="O13" s="25" t="s">
        <v>121</v>
      </c>
      <c r="P13" s="25" t="s">
        <v>122</v>
      </c>
      <c r="Q13" s="25" t="s">
        <v>125</v>
      </c>
      <c r="R13" s="40">
        <f t="shared" si="4"/>
        <v>15</v>
      </c>
      <c r="S13" s="40">
        <f t="shared" si="5"/>
        <v>5</v>
      </c>
      <c r="T13" s="40">
        <f t="shared" si="6"/>
        <v>10</v>
      </c>
      <c r="U13" s="40">
        <f t="shared" si="7"/>
        <v>30</v>
      </c>
      <c r="V13" s="25" t="str">
        <f t="shared" si="8"/>
        <v>Control Fuerte</v>
      </c>
      <c r="W13" s="25" t="str">
        <f t="shared" si="9"/>
        <v>Cambie probabilidad e impacto</v>
      </c>
      <c r="X13" s="76" t="s">
        <v>189</v>
      </c>
      <c r="Y13" s="25" t="s">
        <v>16</v>
      </c>
      <c r="Z13" s="25" t="s">
        <v>24</v>
      </c>
      <c r="AA13" s="78">
        <f t="shared" si="10"/>
        <v>2</v>
      </c>
      <c r="AB13" s="78">
        <f t="shared" si="11"/>
        <v>3</v>
      </c>
      <c r="AC13" s="78">
        <f t="shared" si="12"/>
        <v>5</v>
      </c>
      <c r="AD13" s="104" t="str">
        <f t="shared" si="13"/>
        <v>Medio</v>
      </c>
    </row>
    <row r="14" spans="1:31" ht="115.5" thickBot="1" x14ac:dyDescent="0.3">
      <c r="B14" s="107" t="s">
        <v>137</v>
      </c>
      <c r="C14" s="77" t="s">
        <v>108</v>
      </c>
      <c r="D14" s="25" t="s">
        <v>116</v>
      </c>
      <c r="E14" s="76" t="s">
        <v>133</v>
      </c>
      <c r="F14" s="80" t="s">
        <v>134</v>
      </c>
      <c r="G14" s="80" t="s">
        <v>135</v>
      </c>
      <c r="H14" s="25" t="s">
        <v>17</v>
      </c>
      <c r="I14" s="25" t="s">
        <v>24</v>
      </c>
      <c r="J14" s="40">
        <f t="shared" si="0"/>
        <v>3</v>
      </c>
      <c r="K14" s="40">
        <f t="shared" si="1"/>
        <v>3</v>
      </c>
      <c r="L14" s="40">
        <f t="shared" si="2"/>
        <v>6</v>
      </c>
      <c r="M14" s="25" t="str">
        <f t="shared" si="3"/>
        <v>Alto</v>
      </c>
      <c r="N14" s="76" t="s">
        <v>136</v>
      </c>
      <c r="O14" s="25" t="s">
        <v>121</v>
      </c>
      <c r="P14" s="25" t="s">
        <v>122</v>
      </c>
      <c r="Q14" s="25" t="s">
        <v>2</v>
      </c>
      <c r="R14" s="78">
        <f t="shared" si="4"/>
        <v>15</v>
      </c>
      <c r="S14" s="78">
        <f t="shared" si="5"/>
        <v>5</v>
      </c>
      <c r="T14" s="78">
        <f t="shared" si="6"/>
        <v>0</v>
      </c>
      <c r="U14" s="78">
        <f t="shared" si="7"/>
        <v>20</v>
      </c>
      <c r="V14" s="25" t="str">
        <f t="shared" si="8"/>
        <v>Control Adecuado</v>
      </c>
      <c r="W14" s="25" t="str">
        <f t="shared" si="9"/>
        <v>Cambie el valor de la probabilidad</v>
      </c>
      <c r="X14" s="76" t="s">
        <v>188</v>
      </c>
      <c r="Y14" s="25" t="s">
        <v>16</v>
      </c>
      <c r="Z14" s="25" t="s">
        <v>24</v>
      </c>
      <c r="AA14" s="78">
        <f t="shared" si="10"/>
        <v>2</v>
      </c>
      <c r="AB14" s="78">
        <f t="shared" si="11"/>
        <v>3</v>
      </c>
      <c r="AC14" s="78">
        <f t="shared" si="12"/>
        <v>5</v>
      </c>
      <c r="AD14" s="104" t="str">
        <f t="shared" si="13"/>
        <v>Medio</v>
      </c>
    </row>
    <row r="15" spans="1:31" ht="64.5" thickBot="1" x14ac:dyDescent="0.3">
      <c r="B15" s="107" t="s">
        <v>432</v>
      </c>
      <c r="C15" s="77" t="s">
        <v>59</v>
      </c>
      <c r="D15" s="25" t="s">
        <v>117</v>
      </c>
      <c r="E15" s="76" t="s">
        <v>138</v>
      </c>
      <c r="F15" s="80" t="s">
        <v>139</v>
      </c>
      <c r="G15" s="80" t="s">
        <v>140</v>
      </c>
      <c r="H15" s="25" t="s">
        <v>17</v>
      </c>
      <c r="I15" s="25" t="s">
        <v>24</v>
      </c>
      <c r="J15" s="40">
        <f t="shared" si="0"/>
        <v>3</v>
      </c>
      <c r="K15" s="40">
        <f t="shared" si="1"/>
        <v>3</v>
      </c>
      <c r="L15" s="40">
        <f t="shared" si="2"/>
        <v>6</v>
      </c>
      <c r="M15" s="25" t="str">
        <f t="shared" si="3"/>
        <v>Alto</v>
      </c>
      <c r="N15" s="76" t="s">
        <v>141</v>
      </c>
      <c r="O15" s="25" t="s">
        <v>121</v>
      </c>
      <c r="P15" s="25" t="s">
        <v>122</v>
      </c>
      <c r="Q15" s="25" t="s">
        <v>2</v>
      </c>
      <c r="R15" s="40">
        <f t="shared" si="4"/>
        <v>15</v>
      </c>
      <c r="S15" s="40">
        <f t="shared" si="5"/>
        <v>5</v>
      </c>
      <c r="T15" s="40">
        <f t="shared" si="6"/>
        <v>0</v>
      </c>
      <c r="U15" s="40">
        <f t="shared" si="7"/>
        <v>20</v>
      </c>
      <c r="V15" s="25" t="str">
        <f t="shared" si="8"/>
        <v>Control Adecuado</v>
      </c>
      <c r="W15" s="25" t="str">
        <f t="shared" si="9"/>
        <v>Cambie el valor de la probabilidad</v>
      </c>
      <c r="X15" s="76" t="s">
        <v>187</v>
      </c>
      <c r="Y15" s="25" t="s">
        <v>15</v>
      </c>
      <c r="Z15" s="25" t="s">
        <v>24</v>
      </c>
      <c r="AA15" s="40">
        <f t="shared" si="10"/>
        <v>1</v>
      </c>
      <c r="AB15" s="40">
        <f t="shared" si="11"/>
        <v>3</v>
      </c>
      <c r="AC15" s="40">
        <f t="shared" si="12"/>
        <v>4</v>
      </c>
      <c r="AD15" s="104" t="str">
        <f t="shared" si="13"/>
        <v>Bajo</v>
      </c>
    </row>
    <row r="16" spans="1:31" ht="90" thickBot="1" x14ac:dyDescent="0.3">
      <c r="B16" s="107" t="s">
        <v>433</v>
      </c>
      <c r="C16" s="77" t="s">
        <v>66</v>
      </c>
      <c r="D16" s="25" t="s">
        <v>117</v>
      </c>
      <c r="E16" s="76" t="s">
        <v>244</v>
      </c>
      <c r="F16" s="76" t="s">
        <v>142</v>
      </c>
      <c r="G16" s="76" t="s">
        <v>147</v>
      </c>
      <c r="H16" s="25" t="s">
        <v>17</v>
      </c>
      <c r="I16" s="25" t="s">
        <v>13</v>
      </c>
      <c r="J16" s="40">
        <f t="shared" si="0"/>
        <v>3</v>
      </c>
      <c r="K16" s="40">
        <f t="shared" si="1"/>
        <v>4</v>
      </c>
      <c r="L16" s="40">
        <f t="shared" si="2"/>
        <v>7</v>
      </c>
      <c r="M16" s="25" t="str">
        <f t="shared" si="3"/>
        <v>Alto</v>
      </c>
      <c r="N16" s="76" t="s">
        <v>486</v>
      </c>
      <c r="O16" s="25" t="s">
        <v>121</v>
      </c>
      <c r="P16" s="25" t="s">
        <v>122</v>
      </c>
      <c r="Q16" s="25" t="s">
        <v>125</v>
      </c>
      <c r="R16" s="40">
        <f t="shared" si="4"/>
        <v>15</v>
      </c>
      <c r="S16" s="40">
        <f t="shared" si="5"/>
        <v>5</v>
      </c>
      <c r="T16" s="40">
        <f t="shared" si="6"/>
        <v>10</v>
      </c>
      <c r="U16" s="40">
        <f t="shared" si="7"/>
        <v>30</v>
      </c>
      <c r="V16" s="25" t="str">
        <f t="shared" si="8"/>
        <v>Control Fuerte</v>
      </c>
      <c r="W16" s="25" t="str">
        <f t="shared" si="9"/>
        <v>Cambie probabilidad e impacto</v>
      </c>
      <c r="X16" s="76" t="s">
        <v>487</v>
      </c>
      <c r="Y16" s="25" t="s">
        <v>15</v>
      </c>
      <c r="Z16" s="25" t="s">
        <v>24</v>
      </c>
      <c r="AA16" s="78">
        <f t="shared" si="10"/>
        <v>1</v>
      </c>
      <c r="AB16" s="78">
        <f t="shared" si="11"/>
        <v>3</v>
      </c>
      <c r="AC16" s="78">
        <f t="shared" si="12"/>
        <v>4</v>
      </c>
      <c r="AD16" s="104" t="str">
        <f t="shared" si="13"/>
        <v>Bajo</v>
      </c>
    </row>
    <row r="17" spans="2:30" ht="90" thickBot="1" x14ac:dyDescent="0.3">
      <c r="B17" s="107" t="s">
        <v>149</v>
      </c>
      <c r="C17" s="77" t="s">
        <v>108</v>
      </c>
      <c r="D17" s="25" t="s">
        <v>117</v>
      </c>
      <c r="E17" s="76" t="s">
        <v>148</v>
      </c>
      <c r="F17" s="81" t="s">
        <v>150</v>
      </c>
      <c r="G17" s="82" t="s">
        <v>151</v>
      </c>
      <c r="H17" s="25" t="s">
        <v>15</v>
      </c>
      <c r="I17" s="25" t="s">
        <v>13</v>
      </c>
      <c r="J17" s="78">
        <f t="shared" si="0"/>
        <v>1</v>
      </c>
      <c r="K17" s="78">
        <f t="shared" si="1"/>
        <v>4</v>
      </c>
      <c r="L17" s="78">
        <f t="shared" si="2"/>
        <v>5</v>
      </c>
      <c r="M17" s="25" t="str">
        <f t="shared" si="3"/>
        <v>Medio</v>
      </c>
      <c r="N17" s="76" t="s">
        <v>152</v>
      </c>
      <c r="O17" s="25" t="s">
        <v>121</v>
      </c>
      <c r="P17" s="25" t="s">
        <v>122</v>
      </c>
      <c r="Q17" s="25" t="s">
        <v>2</v>
      </c>
      <c r="R17" s="40">
        <f t="shared" si="4"/>
        <v>15</v>
      </c>
      <c r="S17" s="40">
        <f t="shared" si="5"/>
        <v>5</v>
      </c>
      <c r="T17" s="40">
        <f t="shared" si="6"/>
        <v>0</v>
      </c>
      <c r="U17" s="40">
        <f t="shared" si="7"/>
        <v>20</v>
      </c>
      <c r="V17" s="25" t="str">
        <f t="shared" si="8"/>
        <v>Control Adecuado</v>
      </c>
      <c r="W17" s="25" t="str">
        <f t="shared" si="9"/>
        <v>Cambie el valor de la probabilidad</v>
      </c>
      <c r="X17" s="76" t="s">
        <v>153</v>
      </c>
      <c r="Y17" s="25" t="s">
        <v>15</v>
      </c>
      <c r="Z17" s="25" t="s">
        <v>13</v>
      </c>
      <c r="AA17" s="40">
        <f t="shared" si="10"/>
        <v>1</v>
      </c>
      <c r="AB17" s="40">
        <f t="shared" si="11"/>
        <v>4</v>
      </c>
      <c r="AC17" s="40">
        <f t="shared" si="12"/>
        <v>5</v>
      </c>
      <c r="AD17" s="104" t="str">
        <f t="shared" si="13"/>
        <v>Medio</v>
      </c>
    </row>
    <row r="18" spans="2:30" ht="102.75" thickBot="1" x14ac:dyDescent="0.3">
      <c r="B18" s="107" t="s">
        <v>154</v>
      </c>
      <c r="C18" s="77" t="s">
        <v>108</v>
      </c>
      <c r="D18" s="25" t="s">
        <v>117</v>
      </c>
      <c r="E18" s="76" t="s">
        <v>155</v>
      </c>
      <c r="F18" s="82" t="s">
        <v>156</v>
      </c>
      <c r="G18" s="82" t="s">
        <v>157</v>
      </c>
      <c r="H18" s="25" t="s">
        <v>17</v>
      </c>
      <c r="I18" s="25" t="s">
        <v>24</v>
      </c>
      <c r="J18" s="40">
        <f t="shared" si="0"/>
        <v>3</v>
      </c>
      <c r="K18" s="40">
        <f t="shared" si="1"/>
        <v>3</v>
      </c>
      <c r="L18" s="40">
        <f t="shared" si="2"/>
        <v>6</v>
      </c>
      <c r="M18" s="25" t="str">
        <f t="shared" si="3"/>
        <v>Alto</v>
      </c>
      <c r="N18" s="79" t="s">
        <v>158</v>
      </c>
      <c r="O18" s="25" t="s">
        <v>121</v>
      </c>
      <c r="P18" s="25" t="s">
        <v>122</v>
      </c>
      <c r="Q18" s="25" t="s">
        <v>2</v>
      </c>
      <c r="R18" s="40">
        <f t="shared" si="4"/>
        <v>15</v>
      </c>
      <c r="S18" s="40">
        <f t="shared" si="5"/>
        <v>5</v>
      </c>
      <c r="T18" s="40">
        <f t="shared" si="6"/>
        <v>0</v>
      </c>
      <c r="U18" s="40">
        <f t="shared" si="7"/>
        <v>20</v>
      </c>
      <c r="V18" s="25" t="str">
        <f t="shared" si="8"/>
        <v>Control Adecuado</v>
      </c>
      <c r="W18" s="25" t="str">
        <f t="shared" si="9"/>
        <v>Cambie el valor de la probabilidad</v>
      </c>
      <c r="X18" s="76" t="s">
        <v>195</v>
      </c>
      <c r="Y18" s="25" t="s">
        <v>15</v>
      </c>
      <c r="Z18" s="25" t="s">
        <v>24</v>
      </c>
      <c r="AA18" s="78">
        <f t="shared" si="10"/>
        <v>1</v>
      </c>
      <c r="AB18" s="78">
        <f t="shared" si="11"/>
        <v>3</v>
      </c>
      <c r="AC18" s="78">
        <f t="shared" si="12"/>
        <v>4</v>
      </c>
      <c r="AD18" s="104" t="str">
        <f t="shared" si="13"/>
        <v>Bajo</v>
      </c>
    </row>
    <row r="19" spans="2:30" ht="102.75" thickBot="1" x14ac:dyDescent="0.3">
      <c r="B19" s="107" t="s">
        <v>434</v>
      </c>
      <c r="C19" s="77" t="s">
        <v>107</v>
      </c>
      <c r="D19" s="25" t="s">
        <v>43</v>
      </c>
      <c r="E19" s="76" t="s">
        <v>159</v>
      </c>
      <c r="F19" s="82" t="s">
        <v>162</v>
      </c>
      <c r="G19" s="82" t="s">
        <v>161</v>
      </c>
      <c r="H19" s="86" t="s">
        <v>18</v>
      </c>
      <c r="I19" s="86" t="s">
        <v>12</v>
      </c>
      <c r="J19" s="87">
        <f t="shared" si="0"/>
        <v>4</v>
      </c>
      <c r="K19" s="87">
        <f t="shared" si="1"/>
        <v>2</v>
      </c>
      <c r="L19" s="87">
        <f t="shared" si="2"/>
        <v>6</v>
      </c>
      <c r="M19" s="86" t="str">
        <f t="shared" si="3"/>
        <v>Alto</v>
      </c>
      <c r="N19" s="88" t="s">
        <v>491</v>
      </c>
      <c r="O19" s="86" t="s">
        <v>121</v>
      </c>
      <c r="P19" s="86" t="s">
        <v>122</v>
      </c>
      <c r="Q19" s="86" t="s">
        <v>125</v>
      </c>
      <c r="R19" s="40">
        <f t="shared" si="4"/>
        <v>15</v>
      </c>
      <c r="S19" s="40">
        <f t="shared" si="5"/>
        <v>5</v>
      </c>
      <c r="T19" s="40">
        <f t="shared" si="6"/>
        <v>10</v>
      </c>
      <c r="U19" s="40">
        <f t="shared" si="7"/>
        <v>30</v>
      </c>
      <c r="V19" s="86" t="str">
        <f t="shared" si="8"/>
        <v>Control Fuerte</v>
      </c>
      <c r="W19" s="86" t="str">
        <f t="shared" si="9"/>
        <v>Cambie probabilidad e impacto</v>
      </c>
      <c r="X19" s="76" t="s">
        <v>186</v>
      </c>
      <c r="Y19" s="86" t="s">
        <v>17</v>
      </c>
      <c r="Z19" s="86" t="s">
        <v>11</v>
      </c>
      <c r="AA19" s="87">
        <f t="shared" si="10"/>
        <v>3</v>
      </c>
      <c r="AB19" s="87">
        <f t="shared" si="11"/>
        <v>1</v>
      </c>
      <c r="AC19" s="87">
        <f t="shared" si="12"/>
        <v>4</v>
      </c>
      <c r="AD19" s="104" t="str">
        <f t="shared" si="13"/>
        <v>Bajo</v>
      </c>
    </row>
    <row r="20" spans="2:30" ht="115.5" thickBot="1" x14ac:dyDescent="0.3">
      <c r="B20" s="107" t="s">
        <v>435</v>
      </c>
      <c r="C20" s="77" t="s">
        <v>66</v>
      </c>
      <c r="D20" s="25" t="s">
        <v>43</v>
      </c>
      <c r="E20" s="76" t="s">
        <v>160</v>
      </c>
      <c r="F20" s="80" t="s">
        <v>163</v>
      </c>
      <c r="G20" s="80" t="s">
        <v>175</v>
      </c>
      <c r="H20" s="86" t="s">
        <v>16</v>
      </c>
      <c r="I20" s="86" t="s">
        <v>13</v>
      </c>
      <c r="J20" s="87">
        <f t="shared" si="0"/>
        <v>2</v>
      </c>
      <c r="K20" s="87">
        <f t="shared" si="1"/>
        <v>4</v>
      </c>
      <c r="L20" s="87">
        <f t="shared" si="2"/>
        <v>6</v>
      </c>
      <c r="M20" s="86" t="str">
        <f t="shared" si="3"/>
        <v>Alto</v>
      </c>
      <c r="N20" s="88" t="s">
        <v>492</v>
      </c>
      <c r="O20" s="86" t="s">
        <v>121</v>
      </c>
      <c r="P20" s="86" t="s">
        <v>122</v>
      </c>
      <c r="Q20" s="86" t="s">
        <v>125</v>
      </c>
      <c r="R20" s="40">
        <f t="shared" si="4"/>
        <v>15</v>
      </c>
      <c r="S20" s="40">
        <f t="shared" si="5"/>
        <v>5</v>
      </c>
      <c r="T20" s="40">
        <f t="shared" si="6"/>
        <v>10</v>
      </c>
      <c r="U20" s="40">
        <f t="shared" si="7"/>
        <v>30</v>
      </c>
      <c r="V20" s="86" t="str">
        <f t="shared" si="8"/>
        <v>Control Fuerte</v>
      </c>
      <c r="W20" s="86" t="str">
        <f t="shared" si="9"/>
        <v>Cambie probabilidad e impacto</v>
      </c>
      <c r="X20" s="76" t="s">
        <v>185</v>
      </c>
      <c r="Y20" s="86" t="s">
        <v>15</v>
      </c>
      <c r="Z20" s="86" t="s">
        <v>12</v>
      </c>
      <c r="AA20" s="87">
        <f t="shared" si="10"/>
        <v>1</v>
      </c>
      <c r="AB20" s="87">
        <f t="shared" si="11"/>
        <v>2</v>
      </c>
      <c r="AC20" s="87">
        <f t="shared" si="12"/>
        <v>3</v>
      </c>
      <c r="AD20" s="104" t="str">
        <f t="shared" si="13"/>
        <v>Bajo</v>
      </c>
    </row>
    <row r="21" spans="2:30" s="84" customFormat="1" ht="153.75" thickBot="1" x14ac:dyDescent="0.3">
      <c r="B21" s="107" t="s">
        <v>436</v>
      </c>
      <c r="C21" s="77" t="s">
        <v>66</v>
      </c>
      <c r="D21" s="86" t="s">
        <v>43</v>
      </c>
      <c r="E21" s="76" t="s">
        <v>226</v>
      </c>
      <c r="F21" s="79" t="s">
        <v>489</v>
      </c>
      <c r="G21" s="79" t="s">
        <v>490</v>
      </c>
      <c r="H21" s="86" t="s">
        <v>19</v>
      </c>
      <c r="I21" s="86" t="s">
        <v>14</v>
      </c>
      <c r="J21" s="87">
        <f t="shared" ref="J21" si="14">IF(H21="Raro",1,(IF(H21="Poco Probable",2,(IF(H21="Posible",3,(IF(H21="Probable",4,(IF(H21="Casi Seguro",5,0)))))))))</f>
        <v>5</v>
      </c>
      <c r="K21" s="87">
        <f t="shared" ref="K21" si="15">IF(I21="Insignificante",1,(IF(I21="Menor",2,(IF(I21="Moderado",3,(IF(I21="Mayor",4,(IF(I21="Catastrófico",5,0)))))))))</f>
        <v>5</v>
      </c>
      <c r="L21" s="87">
        <f t="shared" ref="L21" si="16">J21+K21</f>
        <v>10</v>
      </c>
      <c r="M21" s="86" t="str">
        <f t="shared" ref="M21" si="17">IF(L21=2,"Bajo",(IF(L21=3,"Bajo",(IF(L21=4,"Bajo",(IF(L21=5,"Medio",(IF(L21=6,"Alto",(IF(L21=7,"Alto",(IF(L21=8,"Extremo",(IF(L21=9,"Extremo",(IF(L21=10,"Extremo",(IF(L21&lt;=1,"Sin Dato")))))))))))))))))))</f>
        <v>Extremo</v>
      </c>
      <c r="N21" s="83" t="s">
        <v>493</v>
      </c>
      <c r="O21" s="86" t="s">
        <v>121</v>
      </c>
      <c r="P21" s="86" t="s">
        <v>122</v>
      </c>
      <c r="Q21" s="86" t="s">
        <v>125</v>
      </c>
      <c r="R21" s="40">
        <f t="shared" ref="R21" si="18">IF(O21="Correctivo",5,(IF(O21="Preventivo",15,(IF(O21="Detectivo",20,0)))))</f>
        <v>15</v>
      </c>
      <c r="S21" s="40">
        <f t="shared" ref="S21" si="19">IF(P21="Manual",5,(IF(P21="Automático",10,0)))</f>
        <v>5</v>
      </c>
      <c r="T21" s="40">
        <f t="shared" ref="T21" si="20">IF(Q21="Probabilidad",0,(IF(Q21="Impacto",0,(IF(Q21="Ambos",10,0)))))</f>
        <v>10</v>
      </c>
      <c r="U21" s="40">
        <f t="shared" ref="U21" si="21">SUM(R21+S21+T21)</f>
        <v>30</v>
      </c>
      <c r="V21" s="86" t="str">
        <f t="shared" ref="V21" si="22">IF(U21=0,"Sin control",(IF(U21&lt;19,"Control Débil",(IF(((U21&gt;=20)*AND(U21&lt;29)),"Control Adecuado",IF(U21&gt;=30,"Control Fuerte","Error"))))))</f>
        <v>Control Fuerte</v>
      </c>
      <c r="W21" s="86" t="str">
        <f t="shared" ref="W21" si="23">IF(Q21="Probabilidad","Cambie el valor de la probabilidad",(IF(Q21="Impacto","Cambie el valor del impacto",(IF(Q21="Ambos","Cambie probabilidad e impacto","Sin Acción")))))</f>
        <v>Cambie probabilidad e impacto</v>
      </c>
      <c r="X21" s="76" t="s">
        <v>225</v>
      </c>
      <c r="Y21" s="86" t="s">
        <v>17</v>
      </c>
      <c r="Z21" s="86" t="s">
        <v>13</v>
      </c>
      <c r="AA21" s="87">
        <f t="shared" ref="AA21" si="24">IF(Y21="Raro",1,(IF(Y21="Poco Probable",2,(IF(Y21="Posible",3,(IF(Y21="Probable",4,(IF(Y21="Casi Seguro",5,0)))))))))</f>
        <v>3</v>
      </c>
      <c r="AB21" s="87">
        <f t="shared" ref="AB21" si="25">IF(Z21="Insignificante",1,(IF(Z21="Menor",2,(IF(Z21="Moderado",3,(IF(Z21="Mayor",4,(IF(Z21="Catastrófico",5,0)))))))))</f>
        <v>4</v>
      </c>
      <c r="AC21" s="87">
        <f t="shared" ref="AC21" si="26">AA21+AB21</f>
        <v>7</v>
      </c>
      <c r="AD21" s="104" t="str">
        <f t="shared" ref="AD21" si="27">IF(AC21=2,"Bajo",(IF(AC21=3,"Bajo",(IF(AC21=4,"Bajo",(IF(AC21=5,"Medio",(IF(AC21=6,"Alto",(IF(AC21=7,"Alto",(IF(AC21=8,"Extremo",(IF(AC21=9,"Extremo",(IF(AC21=10,"Extremo",(IF(AC21&lt;=1,"Sin Dato")))))))))))))))))))</f>
        <v>Alto</v>
      </c>
    </row>
    <row r="22" spans="2:30" ht="141" thickBot="1" x14ac:dyDescent="0.3">
      <c r="B22" s="107" t="s">
        <v>437</v>
      </c>
      <c r="C22" s="77" t="s">
        <v>59</v>
      </c>
      <c r="D22" s="25" t="s">
        <v>54</v>
      </c>
      <c r="E22" s="76" t="s">
        <v>169</v>
      </c>
      <c r="F22" s="90" t="s">
        <v>203</v>
      </c>
      <c r="G22" s="90" t="s">
        <v>166</v>
      </c>
      <c r="H22" s="86" t="s">
        <v>15</v>
      </c>
      <c r="I22" s="86" t="s">
        <v>12</v>
      </c>
      <c r="J22" s="87">
        <f t="shared" si="0"/>
        <v>1</v>
      </c>
      <c r="K22" s="87">
        <f t="shared" si="1"/>
        <v>2</v>
      </c>
      <c r="L22" s="87">
        <f t="shared" si="2"/>
        <v>3</v>
      </c>
      <c r="M22" s="86" t="str">
        <f t="shared" si="3"/>
        <v>Bajo</v>
      </c>
      <c r="N22" s="76" t="s">
        <v>167</v>
      </c>
      <c r="O22" s="86" t="s">
        <v>121</v>
      </c>
      <c r="P22" s="86" t="s">
        <v>122</v>
      </c>
      <c r="Q22" s="86" t="s">
        <v>2</v>
      </c>
      <c r="R22" s="87">
        <f t="shared" si="4"/>
        <v>15</v>
      </c>
      <c r="S22" s="87">
        <f t="shared" si="5"/>
        <v>5</v>
      </c>
      <c r="T22" s="87">
        <f t="shared" si="6"/>
        <v>0</v>
      </c>
      <c r="U22" s="87">
        <f t="shared" si="7"/>
        <v>20</v>
      </c>
      <c r="V22" s="86" t="str">
        <f t="shared" si="8"/>
        <v>Control Adecuado</v>
      </c>
      <c r="W22" s="86" t="str">
        <f t="shared" si="9"/>
        <v>Cambie el valor de la probabilidad</v>
      </c>
      <c r="X22" s="76" t="s">
        <v>184</v>
      </c>
      <c r="Y22" s="86" t="s">
        <v>15</v>
      </c>
      <c r="Z22" s="86" t="s">
        <v>12</v>
      </c>
      <c r="AA22" s="87">
        <f t="shared" si="10"/>
        <v>1</v>
      </c>
      <c r="AB22" s="87">
        <f t="shared" si="11"/>
        <v>2</v>
      </c>
      <c r="AC22" s="87">
        <f t="shared" si="12"/>
        <v>3</v>
      </c>
      <c r="AD22" s="104" t="str">
        <f t="shared" si="13"/>
        <v>Bajo</v>
      </c>
    </row>
    <row r="23" spans="2:30" ht="64.5" thickBot="1" x14ac:dyDescent="0.3">
      <c r="B23" s="107" t="s">
        <v>438</v>
      </c>
      <c r="C23" s="77" t="s">
        <v>59</v>
      </c>
      <c r="D23" s="25" t="s">
        <v>54</v>
      </c>
      <c r="E23" s="76" t="s">
        <v>168</v>
      </c>
      <c r="F23" s="89" t="s">
        <v>202</v>
      </c>
      <c r="G23" s="83" t="s">
        <v>170</v>
      </c>
      <c r="H23" s="86" t="s">
        <v>15</v>
      </c>
      <c r="I23" s="86" t="s">
        <v>12</v>
      </c>
      <c r="J23" s="87">
        <f t="shared" si="0"/>
        <v>1</v>
      </c>
      <c r="K23" s="87">
        <f t="shared" si="1"/>
        <v>2</v>
      </c>
      <c r="L23" s="87">
        <f t="shared" si="2"/>
        <v>3</v>
      </c>
      <c r="M23" s="86" t="str">
        <f t="shared" si="3"/>
        <v>Bajo</v>
      </c>
      <c r="N23" s="76" t="s">
        <v>171</v>
      </c>
      <c r="O23" s="86" t="s">
        <v>121</v>
      </c>
      <c r="P23" s="86" t="s">
        <v>122</v>
      </c>
      <c r="Q23" s="86" t="s">
        <v>2</v>
      </c>
      <c r="R23" s="40">
        <f t="shared" si="4"/>
        <v>15</v>
      </c>
      <c r="S23" s="40">
        <f t="shared" si="5"/>
        <v>5</v>
      </c>
      <c r="T23" s="40">
        <f t="shared" si="6"/>
        <v>0</v>
      </c>
      <c r="U23" s="40">
        <f t="shared" si="7"/>
        <v>20</v>
      </c>
      <c r="V23" s="86" t="str">
        <f t="shared" si="8"/>
        <v>Control Adecuado</v>
      </c>
      <c r="W23" s="86" t="str">
        <f t="shared" si="9"/>
        <v>Cambie el valor de la probabilidad</v>
      </c>
      <c r="X23" s="76" t="s">
        <v>196</v>
      </c>
      <c r="Y23" s="86" t="s">
        <v>15</v>
      </c>
      <c r="Z23" s="86" t="s">
        <v>12</v>
      </c>
      <c r="AA23" s="87">
        <f t="shared" si="10"/>
        <v>1</v>
      </c>
      <c r="AB23" s="87">
        <f t="shared" si="11"/>
        <v>2</v>
      </c>
      <c r="AC23" s="87">
        <f t="shared" si="12"/>
        <v>3</v>
      </c>
      <c r="AD23" s="104" t="str">
        <f t="shared" si="13"/>
        <v>Bajo</v>
      </c>
    </row>
    <row r="24" spans="2:30" ht="90" thickBot="1" x14ac:dyDescent="0.3">
      <c r="B24" s="107" t="s">
        <v>172</v>
      </c>
      <c r="C24" s="77" t="s">
        <v>108</v>
      </c>
      <c r="D24" s="25" t="s">
        <v>54</v>
      </c>
      <c r="E24" s="76" t="s">
        <v>173</v>
      </c>
      <c r="F24" s="81" t="s">
        <v>199</v>
      </c>
      <c r="G24" s="82" t="s">
        <v>174</v>
      </c>
      <c r="H24" s="86" t="s">
        <v>16</v>
      </c>
      <c r="I24" s="86" t="s">
        <v>24</v>
      </c>
      <c r="J24" s="87">
        <f t="shared" si="0"/>
        <v>2</v>
      </c>
      <c r="K24" s="87">
        <f t="shared" si="1"/>
        <v>3</v>
      </c>
      <c r="L24" s="87">
        <f t="shared" si="2"/>
        <v>5</v>
      </c>
      <c r="M24" s="86" t="str">
        <f t="shared" si="3"/>
        <v>Medio</v>
      </c>
      <c r="N24" s="76" t="s">
        <v>176</v>
      </c>
      <c r="O24" s="86" t="s">
        <v>121</v>
      </c>
      <c r="P24" s="86" t="s">
        <v>122</v>
      </c>
      <c r="Q24" s="86" t="s">
        <v>2</v>
      </c>
      <c r="R24" s="40">
        <f t="shared" si="4"/>
        <v>15</v>
      </c>
      <c r="S24" s="40">
        <f t="shared" si="5"/>
        <v>5</v>
      </c>
      <c r="T24" s="40">
        <f t="shared" si="6"/>
        <v>0</v>
      </c>
      <c r="U24" s="40">
        <f t="shared" si="7"/>
        <v>20</v>
      </c>
      <c r="V24" s="86" t="str">
        <f t="shared" si="8"/>
        <v>Control Adecuado</v>
      </c>
      <c r="W24" s="86" t="str">
        <f t="shared" si="9"/>
        <v>Cambie el valor de la probabilidad</v>
      </c>
      <c r="X24" s="76" t="s">
        <v>177</v>
      </c>
      <c r="Y24" s="86" t="s">
        <v>16</v>
      </c>
      <c r="Z24" s="86" t="s">
        <v>24</v>
      </c>
      <c r="AA24" s="87">
        <f t="shared" si="10"/>
        <v>2</v>
      </c>
      <c r="AB24" s="87">
        <f t="shared" si="11"/>
        <v>3</v>
      </c>
      <c r="AC24" s="87">
        <f t="shared" si="12"/>
        <v>5</v>
      </c>
      <c r="AD24" s="104" t="str">
        <f t="shared" si="13"/>
        <v>Medio</v>
      </c>
    </row>
    <row r="25" spans="2:30" ht="64.5" thickBot="1" x14ac:dyDescent="0.3">
      <c r="B25" s="107" t="s">
        <v>439</v>
      </c>
      <c r="C25" s="77" t="s">
        <v>59</v>
      </c>
      <c r="D25" s="25" t="s">
        <v>118</v>
      </c>
      <c r="E25" s="76" t="s">
        <v>245</v>
      </c>
      <c r="F25" s="81" t="s">
        <v>178</v>
      </c>
      <c r="G25" s="82" t="s">
        <v>179</v>
      </c>
      <c r="H25" s="86" t="s">
        <v>15</v>
      </c>
      <c r="I25" s="86" t="s">
        <v>13</v>
      </c>
      <c r="J25" s="40">
        <f t="shared" si="0"/>
        <v>1</v>
      </c>
      <c r="K25" s="40">
        <f t="shared" si="1"/>
        <v>4</v>
      </c>
      <c r="L25" s="40">
        <f t="shared" si="2"/>
        <v>5</v>
      </c>
      <c r="M25" s="86" t="str">
        <f t="shared" si="3"/>
        <v>Medio</v>
      </c>
      <c r="N25" s="76" t="s">
        <v>180</v>
      </c>
      <c r="O25" s="86" t="s">
        <v>121</v>
      </c>
      <c r="P25" s="86" t="s">
        <v>122</v>
      </c>
      <c r="Q25" s="86" t="s">
        <v>3</v>
      </c>
      <c r="R25" s="40">
        <f t="shared" si="4"/>
        <v>15</v>
      </c>
      <c r="S25" s="40">
        <f t="shared" si="5"/>
        <v>5</v>
      </c>
      <c r="T25" s="40">
        <f t="shared" si="6"/>
        <v>0</v>
      </c>
      <c r="U25" s="40">
        <f t="shared" si="7"/>
        <v>20</v>
      </c>
      <c r="V25" s="86" t="str">
        <f t="shared" si="8"/>
        <v>Control Adecuado</v>
      </c>
      <c r="W25" s="86" t="str">
        <f t="shared" si="9"/>
        <v>Cambie el valor del impacto</v>
      </c>
      <c r="X25" s="76" t="s">
        <v>197</v>
      </c>
      <c r="Y25" s="86" t="s">
        <v>15</v>
      </c>
      <c r="Z25" s="86" t="s">
        <v>24</v>
      </c>
      <c r="AA25" s="87">
        <f t="shared" si="10"/>
        <v>1</v>
      </c>
      <c r="AB25" s="87">
        <f t="shared" si="11"/>
        <v>3</v>
      </c>
      <c r="AC25" s="87">
        <f t="shared" si="12"/>
        <v>4</v>
      </c>
      <c r="AD25" s="104" t="str">
        <f t="shared" si="13"/>
        <v>Bajo</v>
      </c>
    </row>
    <row r="26" spans="2:30" ht="64.5" thickBot="1" x14ac:dyDescent="0.3">
      <c r="B26" s="107" t="s">
        <v>440</v>
      </c>
      <c r="C26" s="77" t="s">
        <v>59</v>
      </c>
      <c r="D26" s="25" t="s">
        <v>118</v>
      </c>
      <c r="E26" s="76" t="s">
        <v>246</v>
      </c>
      <c r="F26" s="81" t="s">
        <v>200</v>
      </c>
      <c r="G26" s="80" t="s">
        <v>212</v>
      </c>
      <c r="H26" s="86" t="s">
        <v>16</v>
      </c>
      <c r="I26" s="86" t="s">
        <v>13</v>
      </c>
      <c r="J26" s="40">
        <f t="shared" si="0"/>
        <v>2</v>
      </c>
      <c r="K26" s="40">
        <f t="shared" si="1"/>
        <v>4</v>
      </c>
      <c r="L26" s="40">
        <f t="shared" si="2"/>
        <v>6</v>
      </c>
      <c r="M26" s="86" t="str">
        <f t="shared" si="3"/>
        <v>Alto</v>
      </c>
      <c r="N26" s="76" t="s">
        <v>181</v>
      </c>
      <c r="O26" s="86" t="s">
        <v>121</v>
      </c>
      <c r="P26" s="86" t="s">
        <v>122</v>
      </c>
      <c r="Q26" s="86" t="s">
        <v>125</v>
      </c>
      <c r="R26" s="40">
        <f t="shared" si="4"/>
        <v>15</v>
      </c>
      <c r="S26" s="40">
        <f t="shared" si="5"/>
        <v>5</v>
      </c>
      <c r="T26" s="40">
        <f t="shared" si="6"/>
        <v>10</v>
      </c>
      <c r="U26" s="40">
        <f t="shared" si="7"/>
        <v>30</v>
      </c>
      <c r="V26" s="86" t="str">
        <f t="shared" si="8"/>
        <v>Control Fuerte</v>
      </c>
      <c r="W26" s="86" t="str">
        <f t="shared" si="9"/>
        <v>Cambie probabilidad e impacto</v>
      </c>
      <c r="X26" s="76" t="s">
        <v>198</v>
      </c>
      <c r="Y26" s="86" t="s">
        <v>15</v>
      </c>
      <c r="Z26" s="86" t="s">
        <v>24</v>
      </c>
      <c r="AA26" s="87">
        <f t="shared" si="10"/>
        <v>1</v>
      </c>
      <c r="AB26" s="87">
        <f t="shared" si="11"/>
        <v>3</v>
      </c>
      <c r="AC26" s="87">
        <f t="shared" si="12"/>
        <v>4</v>
      </c>
      <c r="AD26" s="104" t="str">
        <f t="shared" si="13"/>
        <v>Bajo</v>
      </c>
    </row>
    <row r="27" spans="2:30" ht="102.75" thickBot="1" x14ac:dyDescent="0.3">
      <c r="B27" s="107" t="s">
        <v>441</v>
      </c>
      <c r="C27" s="77" t="s">
        <v>59</v>
      </c>
      <c r="D27" s="25" t="s">
        <v>46</v>
      </c>
      <c r="E27" s="76" t="s">
        <v>247</v>
      </c>
      <c r="F27" s="91" t="s">
        <v>183</v>
      </c>
      <c r="G27" s="80" t="s">
        <v>211</v>
      </c>
      <c r="H27" s="86" t="s">
        <v>17</v>
      </c>
      <c r="I27" s="86" t="s">
        <v>24</v>
      </c>
      <c r="J27" s="40">
        <f t="shared" ref="J27:J58" si="28">IF(H27="Raro",1,(IF(H27="Poco Probable",2,(IF(H27="Posible",3,(IF(H27="Probable",4,(IF(H27="Casi Seguro",5,0)))))))))</f>
        <v>3</v>
      </c>
      <c r="K27" s="40">
        <f t="shared" ref="K27:K58" si="29">IF(I27="Insignificante",1,(IF(I27="Menor",2,(IF(I27="Moderado",3,(IF(I27="Mayor",4,(IF(I27="Catastrófico",5,0)))))))))</f>
        <v>3</v>
      </c>
      <c r="L27" s="40">
        <f t="shared" ref="L27:L58" si="30">J27+K27</f>
        <v>6</v>
      </c>
      <c r="M27" s="86" t="str">
        <f t="shared" ref="M27:M73" si="31">IF(L27=2,"Bajo",(IF(L27=3,"Bajo",(IF(L27=4,"Bajo",(IF(L27=5,"Medio",(IF(L27=6,"Alto",(IF(L27=7,"Alto",(IF(L27=8,"Extremo",(IF(L27=9,"Extremo",(IF(L27=10,"Extremo",(IF(L27&lt;=1,"Sin Dato")))))))))))))))))))</f>
        <v>Alto</v>
      </c>
      <c r="N27" s="76" t="s">
        <v>182</v>
      </c>
      <c r="O27" s="86" t="s">
        <v>121</v>
      </c>
      <c r="P27" s="86" t="s">
        <v>122</v>
      </c>
      <c r="Q27" s="86" t="s">
        <v>2</v>
      </c>
      <c r="R27" s="40">
        <f t="shared" ref="R27:R58" si="32">IF(O27="Correctivo",5,(IF(O27="Preventivo",15,(IF(O27="Detectivo",20,0)))))</f>
        <v>15</v>
      </c>
      <c r="S27" s="40">
        <f t="shared" ref="S27:S58" si="33">IF(P27="Manual",5,(IF(P27="Automático",10,0)))</f>
        <v>5</v>
      </c>
      <c r="T27" s="40">
        <f t="shared" ref="T27:T58" si="34">IF(Q27="Probabilidad",0,(IF(Q27="Impacto",0,(IF(Q27="Ambos",10,0)))))</f>
        <v>0</v>
      </c>
      <c r="U27" s="40">
        <f t="shared" ref="U27:U58" si="35">SUM(R27+S27+T27)</f>
        <v>20</v>
      </c>
      <c r="V27" s="86" t="str">
        <f t="shared" ref="V27:V73" si="36">IF(U27=0,"Sin control",(IF(U27&lt;19,"Control Débil",(IF(((U27&gt;=20)*AND(U27&lt;29)),"Control Adecuado",IF(U27&gt;=30,"Control Fuerte","Error"))))))</f>
        <v>Control Adecuado</v>
      </c>
      <c r="W27" s="86" t="str">
        <f t="shared" ref="W27:W58" si="37">IF(Q27="Probabilidad","Cambie el valor de la probabilidad",(IF(Q27="Impacto","Cambie el valor del impacto",(IF(Q27="Ambos","Cambie probabilidad e impacto","Sin Acción")))))</f>
        <v>Cambie el valor de la probabilidad</v>
      </c>
      <c r="X27" s="76" t="s">
        <v>208</v>
      </c>
      <c r="Y27" s="86" t="s">
        <v>16</v>
      </c>
      <c r="Z27" s="86" t="s">
        <v>24</v>
      </c>
      <c r="AA27" s="87">
        <f t="shared" ref="AA27:AA58" si="38">IF(Y27="Raro",1,(IF(Y27="Poco Probable",2,(IF(Y27="Posible",3,(IF(Y27="Probable",4,(IF(Y27="Casi Seguro",5,0)))))))))</f>
        <v>2</v>
      </c>
      <c r="AB27" s="87">
        <f t="shared" ref="AB27:AB58" si="39">IF(Z27="Insignificante",1,(IF(Z27="Menor",2,(IF(Z27="Moderado",3,(IF(Z27="Mayor",4,(IF(Z27="Catastrófico",5,0)))))))))</f>
        <v>3</v>
      </c>
      <c r="AC27" s="87">
        <f t="shared" ref="AC27:AC58" si="40">AA27+AB27</f>
        <v>5</v>
      </c>
      <c r="AD27" s="104" t="str">
        <f t="shared" ref="AD27:AD73" si="41">IF(AC27=2,"Bajo",(IF(AC27=3,"Bajo",(IF(AC27=4,"Bajo",(IF(AC27=5,"Medio",(IF(AC27=6,"Alto",(IF(AC27=7,"Alto",(IF(AC27=8,"Extremo",(IF(AC27=9,"Extremo",(IF(AC27=10,"Extremo",(IF(AC27&lt;=1,"Sin Dato")))))))))))))))))))</f>
        <v>Medio</v>
      </c>
    </row>
    <row r="28" spans="2:30" ht="64.5" thickBot="1" x14ac:dyDescent="0.3">
      <c r="B28" s="107" t="s">
        <v>442</v>
      </c>
      <c r="C28" s="77" t="s">
        <v>59</v>
      </c>
      <c r="D28" s="25" t="s">
        <v>44</v>
      </c>
      <c r="E28" s="79" t="s">
        <v>248</v>
      </c>
      <c r="F28" s="90" t="s">
        <v>201</v>
      </c>
      <c r="G28" s="90" t="s">
        <v>210</v>
      </c>
      <c r="H28" s="85" t="s">
        <v>18</v>
      </c>
      <c r="I28" s="85" t="s">
        <v>13</v>
      </c>
      <c r="J28" s="92">
        <f t="shared" si="28"/>
        <v>4</v>
      </c>
      <c r="K28" s="92">
        <f t="shared" si="29"/>
        <v>4</v>
      </c>
      <c r="L28" s="92">
        <f t="shared" si="30"/>
        <v>8</v>
      </c>
      <c r="M28" s="85" t="str">
        <f t="shared" si="31"/>
        <v>Extremo</v>
      </c>
      <c r="N28" s="76" t="s">
        <v>213</v>
      </c>
      <c r="O28" s="85" t="s">
        <v>207</v>
      </c>
      <c r="P28" s="85" t="s">
        <v>122</v>
      </c>
      <c r="Q28" s="85" t="s">
        <v>125</v>
      </c>
      <c r="R28" s="92">
        <f t="shared" si="32"/>
        <v>20</v>
      </c>
      <c r="S28" s="92">
        <f t="shared" si="33"/>
        <v>5</v>
      </c>
      <c r="T28" s="92">
        <f t="shared" si="34"/>
        <v>10</v>
      </c>
      <c r="U28" s="92">
        <f t="shared" si="35"/>
        <v>35</v>
      </c>
      <c r="V28" s="85" t="str">
        <f t="shared" si="36"/>
        <v>Control Fuerte</v>
      </c>
      <c r="W28" s="85" t="str">
        <f t="shared" si="37"/>
        <v>Cambie probabilidad e impacto</v>
      </c>
      <c r="X28" s="79" t="s">
        <v>214</v>
      </c>
      <c r="Y28" s="85" t="s">
        <v>17</v>
      </c>
      <c r="Z28" s="85" t="s">
        <v>13</v>
      </c>
      <c r="AA28" s="92">
        <f t="shared" si="38"/>
        <v>3</v>
      </c>
      <c r="AB28" s="92">
        <f t="shared" si="39"/>
        <v>4</v>
      </c>
      <c r="AC28" s="92">
        <f t="shared" si="40"/>
        <v>7</v>
      </c>
      <c r="AD28" s="105" t="str">
        <f t="shared" si="41"/>
        <v>Alto</v>
      </c>
    </row>
    <row r="29" spans="2:30" s="84" customFormat="1" ht="102.75" thickBot="1" x14ac:dyDescent="0.3">
      <c r="B29" s="107" t="s">
        <v>443</v>
      </c>
      <c r="C29" s="77" t="s">
        <v>59</v>
      </c>
      <c r="D29" s="86" t="s">
        <v>56</v>
      </c>
      <c r="E29" s="79" t="s">
        <v>209</v>
      </c>
      <c r="F29" s="90" t="s">
        <v>495</v>
      </c>
      <c r="G29" s="90" t="s">
        <v>496</v>
      </c>
      <c r="H29" s="85" t="s">
        <v>18</v>
      </c>
      <c r="I29" s="85" t="s">
        <v>13</v>
      </c>
      <c r="J29" s="92">
        <f t="shared" si="28"/>
        <v>4</v>
      </c>
      <c r="K29" s="92">
        <f t="shared" si="29"/>
        <v>4</v>
      </c>
      <c r="L29" s="92">
        <f t="shared" si="30"/>
        <v>8</v>
      </c>
      <c r="M29" s="85" t="str">
        <f t="shared" si="31"/>
        <v>Extremo</v>
      </c>
      <c r="N29" s="76" t="s">
        <v>497</v>
      </c>
      <c r="O29" s="85" t="s">
        <v>121</v>
      </c>
      <c r="P29" s="85" t="s">
        <v>122</v>
      </c>
      <c r="Q29" s="85" t="s">
        <v>125</v>
      </c>
      <c r="R29" s="92">
        <f t="shared" si="32"/>
        <v>15</v>
      </c>
      <c r="S29" s="92">
        <f t="shared" si="33"/>
        <v>5</v>
      </c>
      <c r="T29" s="92">
        <f t="shared" si="34"/>
        <v>10</v>
      </c>
      <c r="U29" s="92">
        <f t="shared" si="35"/>
        <v>30</v>
      </c>
      <c r="V29" s="85" t="str">
        <f t="shared" si="36"/>
        <v>Control Fuerte</v>
      </c>
      <c r="W29" s="85" t="str">
        <f t="shared" si="37"/>
        <v>Cambie probabilidad e impacto</v>
      </c>
      <c r="X29" s="101" t="s">
        <v>498</v>
      </c>
      <c r="Y29" s="85" t="s">
        <v>15</v>
      </c>
      <c r="Z29" s="85" t="s">
        <v>24</v>
      </c>
      <c r="AA29" s="92">
        <f t="shared" si="38"/>
        <v>1</v>
      </c>
      <c r="AB29" s="92">
        <f t="shared" si="39"/>
        <v>3</v>
      </c>
      <c r="AC29" s="92">
        <f t="shared" si="40"/>
        <v>4</v>
      </c>
      <c r="AD29" s="105" t="str">
        <f t="shared" si="41"/>
        <v>Bajo</v>
      </c>
    </row>
    <row r="30" spans="2:30" s="84" customFormat="1" ht="39" thickBot="1" x14ac:dyDescent="0.3">
      <c r="B30" s="107" t="s">
        <v>444</v>
      </c>
      <c r="C30" s="93" t="s">
        <v>59</v>
      </c>
      <c r="D30" s="85" t="s">
        <v>55</v>
      </c>
      <c r="E30" s="79" t="s">
        <v>215</v>
      </c>
      <c r="F30" s="90" t="s">
        <v>216</v>
      </c>
      <c r="G30" s="90" t="s">
        <v>218</v>
      </c>
      <c r="H30" s="85" t="s">
        <v>17</v>
      </c>
      <c r="I30" s="85" t="s">
        <v>24</v>
      </c>
      <c r="J30" s="92">
        <f t="shared" si="28"/>
        <v>3</v>
      </c>
      <c r="K30" s="92">
        <f t="shared" si="29"/>
        <v>3</v>
      </c>
      <c r="L30" s="92">
        <f t="shared" si="30"/>
        <v>6</v>
      </c>
      <c r="M30" s="85" t="str">
        <f t="shared" si="31"/>
        <v>Alto</v>
      </c>
      <c r="N30" s="95" t="s">
        <v>220</v>
      </c>
      <c r="O30" s="85" t="s">
        <v>121</v>
      </c>
      <c r="P30" s="85" t="s">
        <v>122</v>
      </c>
      <c r="Q30" s="85" t="s">
        <v>2</v>
      </c>
      <c r="R30" s="92">
        <f t="shared" si="32"/>
        <v>15</v>
      </c>
      <c r="S30" s="92">
        <f t="shared" si="33"/>
        <v>5</v>
      </c>
      <c r="T30" s="92">
        <f t="shared" si="34"/>
        <v>0</v>
      </c>
      <c r="U30" s="92">
        <f t="shared" si="35"/>
        <v>20</v>
      </c>
      <c r="V30" s="85" t="str">
        <f t="shared" si="36"/>
        <v>Control Adecuado</v>
      </c>
      <c r="W30" s="85" t="str">
        <f t="shared" si="37"/>
        <v>Cambie el valor de la probabilidad</v>
      </c>
      <c r="X30" s="79" t="s">
        <v>223</v>
      </c>
      <c r="Y30" s="85" t="s">
        <v>16</v>
      </c>
      <c r="Z30" s="85" t="s">
        <v>24</v>
      </c>
      <c r="AA30" s="92">
        <f t="shared" si="38"/>
        <v>2</v>
      </c>
      <c r="AB30" s="92">
        <f t="shared" si="39"/>
        <v>3</v>
      </c>
      <c r="AC30" s="92">
        <f t="shared" si="40"/>
        <v>5</v>
      </c>
      <c r="AD30" s="105" t="str">
        <f t="shared" si="41"/>
        <v>Medio</v>
      </c>
    </row>
    <row r="31" spans="2:30" s="84" customFormat="1" ht="51.75" thickBot="1" x14ac:dyDescent="0.3">
      <c r="B31" s="107" t="s">
        <v>445</v>
      </c>
      <c r="C31" s="93" t="s">
        <v>59</v>
      </c>
      <c r="D31" s="85" t="s">
        <v>55</v>
      </c>
      <c r="E31" s="79" t="s">
        <v>249</v>
      </c>
      <c r="F31" s="90" t="s">
        <v>217</v>
      </c>
      <c r="G31" s="90" t="s">
        <v>219</v>
      </c>
      <c r="H31" s="85" t="s">
        <v>16</v>
      </c>
      <c r="I31" s="85" t="s">
        <v>24</v>
      </c>
      <c r="J31" s="92">
        <f t="shared" si="28"/>
        <v>2</v>
      </c>
      <c r="K31" s="92">
        <f t="shared" si="29"/>
        <v>3</v>
      </c>
      <c r="L31" s="92">
        <f t="shared" si="30"/>
        <v>5</v>
      </c>
      <c r="M31" s="85" t="str">
        <f t="shared" si="31"/>
        <v>Medio</v>
      </c>
      <c r="N31" s="94" t="s">
        <v>221</v>
      </c>
      <c r="O31" s="85" t="s">
        <v>121</v>
      </c>
      <c r="P31" s="85" t="s">
        <v>222</v>
      </c>
      <c r="Q31" s="85" t="s">
        <v>2</v>
      </c>
      <c r="R31" s="92">
        <f t="shared" si="32"/>
        <v>15</v>
      </c>
      <c r="S31" s="92">
        <f t="shared" si="33"/>
        <v>10</v>
      </c>
      <c r="T31" s="92">
        <f t="shared" si="34"/>
        <v>0</v>
      </c>
      <c r="U31" s="92">
        <f t="shared" si="35"/>
        <v>25</v>
      </c>
      <c r="V31" s="85" t="str">
        <f t="shared" si="36"/>
        <v>Control Adecuado</v>
      </c>
      <c r="W31" s="85" t="str">
        <f t="shared" si="37"/>
        <v>Cambie el valor de la probabilidad</v>
      </c>
      <c r="X31" s="79" t="s">
        <v>224</v>
      </c>
      <c r="Y31" s="85" t="s">
        <v>15</v>
      </c>
      <c r="Z31" s="85" t="s">
        <v>24</v>
      </c>
      <c r="AA31" s="92">
        <f t="shared" si="38"/>
        <v>1</v>
      </c>
      <c r="AB31" s="92">
        <f t="shared" si="39"/>
        <v>3</v>
      </c>
      <c r="AC31" s="92">
        <f t="shared" si="40"/>
        <v>4</v>
      </c>
      <c r="AD31" s="105" t="str">
        <f t="shared" si="41"/>
        <v>Bajo</v>
      </c>
    </row>
    <row r="32" spans="2:30" s="84" customFormat="1" ht="39" thickBot="1" x14ac:dyDescent="0.3">
      <c r="B32" s="107" t="s">
        <v>446</v>
      </c>
      <c r="C32" s="93" t="s">
        <v>59</v>
      </c>
      <c r="D32" s="85" t="s">
        <v>50</v>
      </c>
      <c r="E32" s="79" t="s">
        <v>250</v>
      </c>
      <c r="F32" s="90" t="s">
        <v>227</v>
      </c>
      <c r="G32" s="90" t="s">
        <v>230</v>
      </c>
      <c r="H32" s="85" t="s">
        <v>16</v>
      </c>
      <c r="I32" s="85" t="s">
        <v>13</v>
      </c>
      <c r="J32" s="92">
        <f t="shared" si="28"/>
        <v>2</v>
      </c>
      <c r="K32" s="92">
        <f t="shared" si="29"/>
        <v>4</v>
      </c>
      <c r="L32" s="92">
        <f t="shared" si="30"/>
        <v>6</v>
      </c>
      <c r="M32" s="85" t="str">
        <f t="shared" si="31"/>
        <v>Alto</v>
      </c>
      <c r="N32" s="79" t="s">
        <v>228</v>
      </c>
      <c r="O32" s="85" t="s">
        <v>121</v>
      </c>
      <c r="P32" s="85" t="s">
        <v>122</v>
      </c>
      <c r="Q32" s="85" t="s">
        <v>125</v>
      </c>
      <c r="R32" s="92">
        <f t="shared" si="32"/>
        <v>15</v>
      </c>
      <c r="S32" s="92">
        <f t="shared" si="33"/>
        <v>5</v>
      </c>
      <c r="T32" s="92">
        <f t="shared" si="34"/>
        <v>10</v>
      </c>
      <c r="U32" s="92">
        <f t="shared" si="35"/>
        <v>30</v>
      </c>
      <c r="V32" s="85" t="str">
        <f t="shared" si="36"/>
        <v>Control Fuerte</v>
      </c>
      <c r="W32" s="85" t="str">
        <f t="shared" si="37"/>
        <v>Cambie probabilidad e impacto</v>
      </c>
      <c r="X32" s="79" t="s">
        <v>229</v>
      </c>
      <c r="Y32" s="85" t="s">
        <v>15</v>
      </c>
      <c r="Z32" s="85" t="s">
        <v>24</v>
      </c>
      <c r="AA32" s="92">
        <f t="shared" si="38"/>
        <v>1</v>
      </c>
      <c r="AB32" s="92">
        <f t="shared" si="39"/>
        <v>3</v>
      </c>
      <c r="AC32" s="92">
        <f t="shared" si="40"/>
        <v>4</v>
      </c>
      <c r="AD32" s="105" t="str">
        <f t="shared" si="41"/>
        <v>Bajo</v>
      </c>
    </row>
    <row r="33" spans="2:30" s="84" customFormat="1" ht="64.5" thickBot="1" x14ac:dyDescent="0.3">
      <c r="B33" s="107" t="s">
        <v>447</v>
      </c>
      <c r="C33" s="93" t="s">
        <v>59</v>
      </c>
      <c r="D33" s="85" t="s">
        <v>50</v>
      </c>
      <c r="E33" s="79" t="s">
        <v>251</v>
      </c>
      <c r="F33" s="90" t="s">
        <v>233</v>
      </c>
      <c r="G33" s="90" t="s">
        <v>231</v>
      </c>
      <c r="H33" s="85" t="s">
        <v>17</v>
      </c>
      <c r="I33" s="85" t="s">
        <v>13</v>
      </c>
      <c r="J33" s="92">
        <f t="shared" si="28"/>
        <v>3</v>
      </c>
      <c r="K33" s="92">
        <f t="shared" si="29"/>
        <v>4</v>
      </c>
      <c r="L33" s="92">
        <f t="shared" si="30"/>
        <v>7</v>
      </c>
      <c r="M33" s="85" t="str">
        <f t="shared" si="31"/>
        <v>Alto</v>
      </c>
      <c r="N33" s="94" t="s">
        <v>232</v>
      </c>
      <c r="O33" s="85" t="s">
        <v>121</v>
      </c>
      <c r="P33" s="85" t="s">
        <v>122</v>
      </c>
      <c r="Q33" s="85" t="s">
        <v>125</v>
      </c>
      <c r="R33" s="92">
        <f t="shared" si="32"/>
        <v>15</v>
      </c>
      <c r="S33" s="92">
        <f t="shared" si="33"/>
        <v>5</v>
      </c>
      <c r="T33" s="92">
        <f t="shared" si="34"/>
        <v>10</v>
      </c>
      <c r="U33" s="92">
        <f t="shared" si="35"/>
        <v>30</v>
      </c>
      <c r="V33" s="85" t="str">
        <f t="shared" si="36"/>
        <v>Control Fuerte</v>
      </c>
      <c r="W33" s="85" t="str">
        <f t="shared" si="37"/>
        <v>Cambie probabilidad e impacto</v>
      </c>
      <c r="X33" s="79" t="s">
        <v>234</v>
      </c>
      <c r="Y33" s="85" t="s">
        <v>16</v>
      </c>
      <c r="Z33" s="85" t="s">
        <v>24</v>
      </c>
      <c r="AA33" s="92">
        <f t="shared" si="38"/>
        <v>2</v>
      </c>
      <c r="AB33" s="92">
        <f t="shared" si="39"/>
        <v>3</v>
      </c>
      <c r="AC33" s="92">
        <f t="shared" si="40"/>
        <v>5</v>
      </c>
      <c r="AD33" s="105" t="str">
        <f t="shared" si="41"/>
        <v>Medio</v>
      </c>
    </row>
    <row r="34" spans="2:30" s="84" customFormat="1" ht="141" thickBot="1" x14ac:dyDescent="0.3">
      <c r="B34" s="107" t="s">
        <v>448</v>
      </c>
      <c r="C34" s="108" t="s">
        <v>107</v>
      </c>
      <c r="D34" s="86" t="s">
        <v>49</v>
      </c>
      <c r="E34" s="76" t="s">
        <v>235</v>
      </c>
      <c r="F34" s="82" t="s">
        <v>501</v>
      </c>
      <c r="G34" s="82" t="s">
        <v>502</v>
      </c>
      <c r="H34" s="109" t="s">
        <v>17</v>
      </c>
      <c r="I34" s="109" t="s">
        <v>24</v>
      </c>
      <c r="J34" s="40">
        <f>IF(H34="Raro",1,(IF(H34="Poco Probable",2,(IF(H34="Posible",3,(IF(H34="Probable",4,(IF(H34="Casi Seguro",5,0)))))))))</f>
        <v>3</v>
      </c>
      <c r="K34" s="40">
        <f>IF(I34="Insignificante",1,(IF(I34="Menor",2,(IF(I34="Moderado",3,(IF(I34="Mayor",4,(IF(I34="Catastrófico",5,0)))))))))</f>
        <v>3</v>
      </c>
      <c r="L34" s="40">
        <f>J34+K34</f>
        <v>6</v>
      </c>
      <c r="M34" s="109" t="str">
        <f>IF(L34=2,"Bajo",(IF(L34=3,"Bajo",(IF(L34=4,"Bajo",(IF(L34=5,"Medio",(IF(L34=6,"Alto",(IF(L34=7,"Alto",(IF(L34=8,"Extremo",(IF(L34=9,"Extremo",(IF(L34=10,"Extremo",(IF(L34&lt;=1,"Sin Dato")))))))))))))))))))</f>
        <v>Alto</v>
      </c>
      <c r="N34" s="76" t="s">
        <v>503</v>
      </c>
      <c r="O34" s="86" t="s">
        <v>121</v>
      </c>
      <c r="P34" s="86" t="s">
        <v>122</v>
      </c>
      <c r="Q34" s="86" t="s">
        <v>2</v>
      </c>
      <c r="R34" s="87">
        <f>IF(O34="Correctivo",5,(IF(O34="Preventivo",15,(IF(O34="Detectivo",20,0)))))</f>
        <v>15</v>
      </c>
      <c r="S34" s="87">
        <f>IF(P34="Manual",5,(IF(P34="Automático",10,0)))</f>
        <v>5</v>
      </c>
      <c r="T34" s="87">
        <f>IF(Q34="Probabilidad",0,(IF(Q34="Impacto",0,(IF(Q34="Ambos",10,0)))))</f>
        <v>0</v>
      </c>
      <c r="U34" s="87">
        <f>SUM(R34+S34+T34)</f>
        <v>20</v>
      </c>
      <c r="V34" s="86" t="str">
        <f>IF(U34=0,"Sin control",(IF(U34&lt;19,"Control Débil",(IF(((U34&gt;=20)*AND(U34&lt;29)),"Control Adecuado",IF(U34&gt;=30,"Control Fuerte","Error"))))))</f>
        <v>Control Adecuado</v>
      </c>
      <c r="W34" s="86" t="str">
        <f>IF(Q34="Probabilidad","Cambie el valor de la probabilidad",(IF(Q34="Impacto","Cambie el valor del impacto",(IF(Q34="Ambos","Cambie probabilidad e impacto","Sin Acción")))))</f>
        <v>Cambie el valor de la probabilidad</v>
      </c>
      <c r="X34" s="76" t="s">
        <v>504</v>
      </c>
      <c r="Y34" s="109" t="s">
        <v>16</v>
      </c>
      <c r="Z34" s="109" t="s">
        <v>24</v>
      </c>
      <c r="AA34" s="40">
        <f>IF(Y34="Raro",1,(IF(Y34="Poco Probable",2,(IF(Y34="Posible",3,(IF(Y34="Probable",4,(IF(Y34="Casi Seguro",5,0)))))))))</f>
        <v>2</v>
      </c>
      <c r="AB34" s="40">
        <f>IF(Z34="Insignificante",1,(IF(Z34="Menor",2,(IF(Z34="Moderado",3,(IF(Z34="Mayor",4,(IF(Z34="Catastrófico",5,0)))))))))</f>
        <v>3</v>
      </c>
      <c r="AC34" s="40">
        <f>AA34+AB34</f>
        <v>5</v>
      </c>
      <c r="AD34" s="110" t="str">
        <f>IF(AC34=2,"Bajo",(IF(AC34=3,"Bajo",(IF(AC34=4,"Bajo",(IF(AC34=5,"Medio",(IF(AC34=6,"Alto",(IF(AC34=7,"Alto",(IF(AC34=8,"Extremo",(IF(AC34=9,"Extremo",(IF(AC34=10,"Extremo",(IF(AC34&lt;=1,"Sin Dato")))))))))))))))))))</f>
        <v>Medio</v>
      </c>
    </row>
    <row r="35" spans="2:30" s="84" customFormat="1" ht="102.75" thickBot="1" x14ac:dyDescent="0.3">
      <c r="B35" s="107" t="s">
        <v>449</v>
      </c>
      <c r="C35" s="108" t="s">
        <v>59</v>
      </c>
      <c r="D35" s="86" t="s">
        <v>49</v>
      </c>
      <c r="E35" s="76" t="s">
        <v>237</v>
      </c>
      <c r="F35" s="82" t="s">
        <v>236</v>
      </c>
      <c r="G35" s="82" t="s">
        <v>252</v>
      </c>
      <c r="H35" s="109" t="s">
        <v>17</v>
      </c>
      <c r="I35" s="109" t="s">
        <v>24</v>
      </c>
      <c r="J35" s="40">
        <f t="shared" ref="J35" si="42">IF(H35="Raro",1,(IF(H35="Poco Probable",2,(IF(H35="Posible",3,(IF(H35="Probable",4,(IF(H35="Casi Seguro",5,0)))))))))</f>
        <v>3</v>
      </c>
      <c r="K35" s="40">
        <f t="shared" ref="K35" si="43">IF(I35="Insignificante",1,(IF(I35="Menor",2,(IF(I35="Moderado",3,(IF(I35="Mayor",4,(IF(I35="Catastrófico",5,0)))))))))</f>
        <v>3</v>
      </c>
      <c r="L35" s="40">
        <f t="shared" ref="L35" si="44">J35+K35</f>
        <v>6</v>
      </c>
      <c r="M35" s="109" t="str">
        <f t="shared" ref="M35" si="45">IF(L35=2,"Bajo",(IF(L35=3,"Bajo",(IF(L35=4,"Bajo",(IF(L35=5,"Medio",(IF(L35=6,"Alto",(IF(L35=7,"Alto",(IF(L35=8,"Extremo",(IF(L35=9,"Extremo",(IF(L35=10,"Extremo",(IF(L35&lt;=1,"Sin Dato")))))))))))))))))))</f>
        <v>Alto</v>
      </c>
      <c r="N35" s="76" t="s">
        <v>507</v>
      </c>
      <c r="O35" s="86" t="s">
        <v>121</v>
      </c>
      <c r="P35" s="86" t="s">
        <v>222</v>
      </c>
      <c r="Q35" s="86" t="s">
        <v>2</v>
      </c>
      <c r="R35" s="87">
        <f t="shared" ref="R35" si="46">IF(O35="Correctivo",5,(IF(O35="Preventivo",15,(IF(O35="Detectivo",20,0)))))</f>
        <v>15</v>
      </c>
      <c r="S35" s="87">
        <f t="shared" ref="S35" si="47">IF(P35="Manual",5,(IF(P35="Automático",10,0)))</f>
        <v>10</v>
      </c>
      <c r="T35" s="87">
        <f t="shared" ref="T35" si="48">IF(Q35="Probabilidad",0,(IF(Q35="Impacto",0,(IF(Q35="Ambos",10,0)))))</f>
        <v>0</v>
      </c>
      <c r="U35" s="87">
        <f t="shared" ref="U35" si="49">SUM(R35+S35+T35)</f>
        <v>25</v>
      </c>
      <c r="V35" s="86" t="str">
        <f t="shared" ref="V35" si="50">IF(U35=0,"Sin control",(IF(U35&lt;19,"Control Débil",(IF(((U35&gt;=20)*AND(U35&lt;29)),"Control Adecuado",IF(U35&gt;=30,"Control Fuerte","Error"))))))</f>
        <v>Control Adecuado</v>
      </c>
      <c r="W35" s="86" t="str">
        <f t="shared" ref="W35" si="51">IF(Q35="Probabilidad","Cambie el valor de la probabilidad",(IF(Q35="Impacto","Cambie el valor del impacto",(IF(Q35="Ambos","Cambie probabilidad e impacto","Sin Acción")))))</f>
        <v>Cambie el valor de la probabilidad</v>
      </c>
      <c r="X35" s="112" t="s">
        <v>508</v>
      </c>
      <c r="Y35" s="109" t="s">
        <v>16</v>
      </c>
      <c r="Z35" s="109" t="s">
        <v>24</v>
      </c>
      <c r="AA35" s="40">
        <f t="shared" ref="AA35" si="52">IF(Y35="Raro",1,(IF(Y35="Poco Probable",2,(IF(Y35="Posible",3,(IF(Y35="Probable",4,(IF(Y35="Casi Seguro",5,0)))))))))</f>
        <v>2</v>
      </c>
      <c r="AB35" s="40">
        <f t="shared" ref="AB35" si="53">IF(Z35="Insignificante",1,(IF(Z35="Menor",2,(IF(Z35="Moderado",3,(IF(Z35="Mayor",4,(IF(Z35="Catastrófico",5,0)))))))))</f>
        <v>3</v>
      </c>
      <c r="AC35" s="40">
        <f t="shared" ref="AC35" si="54">AA35+AB35</f>
        <v>5</v>
      </c>
      <c r="AD35" s="110" t="str">
        <f t="shared" ref="AD35" si="55">IF(AC35=2,"Bajo",(IF(AC35=3,"Bajo",(IF(AC35=4,"Bajo",(IF(AC35=5,"Medio",(IF(AC35=6,"Alto",(IF(AC35=7,"Alto",(IF(AC35=8,"Extremo",(IF(AC35=9,"Extremo",(IF(AC35=10,"Extremo",(IF(AC35&lt;=1,"Sin Dato")))))))))))))))))))</f>
        <v>Medio</v>
      </c>
    </row>
    <row r="36" spans="2:30" s="84" customFormat="1" ht="153.75" thickBot="1" x14ac:dyDescent="0.3">
      <c r="B36" s="107" t="s">
        <v>450</v>
      </c>
      <c r="C36" s="108" t="s">
        <v>59</v>
      </c>
      <c r="D36" s="86" t="s">
        <v>49</v>
      </c>
      <c r="E36" s="76" t="s">
        <v>253</v>
      </c>
      <c r="F36" s="82" t="s">
        <v>254</v>
      </c>
      <c r="G36" s="82" t="s">
        <v>255</v>
      </c>
      <c r="H36" s="109" t="s">
        <v>17</v>
      </c>
      <c r="I36" s="109" t="s">
        <v>24</v>
      </c>
      <c r="J36" s="40">
        <f t="shared" si="28"/>
        <v>3</v>
      </c>
      <c r="K36" s="40">
        <f t="shared" si="29"/>
        <v>3</v>
      </c>
      <c r="L36" s="40">
        <f t="shared" si="30"/>
        <v>6</v>
      </c>
      <c r="M36" s="109" t="str">
        <f t="shared" si="31"/>
        <v>Alto</v>
      </c>
      <c r="N36" s="76" t="s">
        <v>505</v>
      </c>
      <c r="O36" s="86" t="s">
        <v>121</v>
      </c>
      <c r="P36" s="86" t="s">
        <v>122</v>
      </c>
      <c r="Q36" s="86" t="s">
        <v>2</v>
      </c>
      <c r="R36" s="87">
        <f t="shared" si="32"/>
        <v>15</v>
      </c>
      <c r="S36" s="87">
        <f t="shared" si="33"/>
        <v>5</v>
      </c>
      <c r="T36" s="87">
        <f t="shared" si="34"/>
        <v>0</v>
      </c>
      <c r="U36" s="87">
        <f t="shared" si="35"/>
        <v>20</v>
      </c>
      <c r="V36" s="86" t="str">
        <f t="shared" si="36"/>
        <v>Control Adecuado</v>
      </c>
      <c r="W36" s="86" t="str">
        <f t="shared" si="37"/>
        <v>Cambie el valor de la probabilidad</v>
      </c>
      <c r="X36" s="111" t="s">
        <v>506</v>
      </c>
      <c r="Y36" s="109" t="s">
        <v>16</v>
      </c>
      <c r="Z36" s="109" t="s">
        <v>24</v>
      </c>
      <c r="AA36" s="40">
        <f t="shared" si="38"/>
        <v>2</v>
      </c>
      <c r="AB36" s="40">
        <f t="shared" si="39"/>
        <v>3</v>
      </c>
      <c r="AC36" s="40">
        <f t="shared" si="40"/>
        <v>5</v>
      </c>
      <c r="AD36" s="110" t="str">
        <f t="shared" si="41"/>
        <v>Medio</v>
      </c>
    </row>
    <row r="37" spans="2:30" s="84" customFormat="1" ht="102.75" thickBot="1" x14ac:dyDescent="0.3">
      <c r="B37" s="107" t="s">
        <v>451</v>
      </c>
      <c r="C37" s="108" t="s">
        <v>59</v>
      </c>
      <c r="D37" s="86" t="s">
        <v>49</v>
      </c>
      <c r="E37" s="76" t="s">
        <v>256</v>
      </c>
      <c r="F37" s="82" t="s">
        <v>258</v>
      </c>
      <c r="G37" s="82" t="s">
        <v>260</v>
      </c>
      <c r="H37" s="109" t="s">
        <v>17</v>
      </c>
      <c r="I37" s="109" t="s">
        <v>24</v>
      </c>
      <c r="J37" s="40">
        <f t="shared" si="28"/>
        <v>3</v>
      </c>
      <c r="K37" s="40">
        <f t="shared" si="29"/>
        <v>3</v>
      </c>
      <c r="L37" s="40">
        <f t="shared" si="30"/>
        <v>6</v>
      </c>
      <c r="M37" s="109" t="str">
        <f t="shared" si="31"/>
        <v>Alto</v>
      </c>
      <c r="N37" s="76" t="s">
        <v>509</v>
      </c>
      <c r="O37" s="86" t="s">
        <v>121</v>
      </c>
      <c r="P37" s="86" t="s">
        <v>222</v>
      </c>
      <c r="Q37" s="86" t="s">
        <v>2</v>
      </c>
      <c r="R37" s="87">
        <f t="shared" si="32"/>
        <v>15</v>
      </c>
      <c r="S37" s="87">
        <f t="shared" si="33"/>
        <v>10</v>
      </c>
      <c r="T37" s="87">
        <f t="shared" si="34"/>
        <v>0</v>
      </c>
      <c r="U37" s="87">
        <f t="shared" si="35"/>
        <v>25</v>
      </c>
      <c r="V37" s="86" t="str">
        <f t="shared" si="36"/>
        <v>Control Adecuado</v>
      </c>
      <c r="W37" s="86" t="str">
        <f t="shared" si="37"/>
        <v>Cambie el valor de la probabilidad</v>
      </c>
      <c r="X37" s="112" t="s">
        <v>510</v>
      </c>
      <c r="Y37" s="109" t="s">
        <v>16</v>
      </c>
      <c r="Z37" s="109" t="s">
        <v>24</v>
      </c>
      <c r="AA37" s="40">
        <f t="shared" si="38"/>
        <v>2</v>
      </c>
      <c r="AB37" s="40">
        <f t="shared" si="39"/>
        <v>3</v>
      </c>
      <c r="AC37" s="40">
        <f t="shared" si="40"/>
        <v>5</v>
      </c>
      <c r="AD37" s="110" t="str">
        <f t="shared" si="41"/>
        <v>Medio</v>
      </c>
    </row>
    <row r="38" spans="2:30" s="84" customFormat="1" ht="141" thickBot="1" x14ac:dyDescent="0.3">
      <c r="B38" s="107" t="s">
        <v>452</v>
      </c>
      <c r="C38" s="108" t="s">
        <v>59</v>
      </c>
      <c r="D38" s="86" t="s">
        <v>49</v>
      </c>
      <c r="E38" s="76" t="s">
        <v>257</v>
      </c>
      <c r="F38" s="82" t="s">
        <v>259</v>
      </c>
      <c r="G38" s="82" t="s">
        <v>261</v>
      </c>
      <c r="H38" s="109" t="s">
        <v>17</v>
      </c>
      <c r="I38" s="109" t="s">
        <v>24</v>
      </c>
      <c r="J38" s="40">
        <f t="shared" si="28"/>
        <v>3</v>
      </c>
      <c r="K38" s="40">
        <f t="shared" si="29"/>
        <v>3</v>
      </c>
      <c r="L38" s="40">
        <f t="shared" si="30"/>
        <v>6</v>
      </c>
      <c r="M38" s="109" t="str">
        <f t="shared" si="31"/>
        <v>Alto</v>
      </c>
      <c r="N38" s="76" t="s">
        <v>511</v>
      </c>
      <c r="O38" s="86" t="s">
        <v>121</v>
      </c>
      <c r="P38" s="86" t="s">
        <v>122</v>
      </c>
      <c r="Q38" s="86" t="s">
        <v>2</v>
      </c>
      <c r="R38" s="87">
        <f t="shared" si="32"/>
        <v>15</v>
      </c>
      <c r="S38" s="87">
        <f t="shared" si="33"/>
        <v>5</v>
      </c>
      <c r="T38" s="87">
        <f t="shared" si="34"/>
        <v>0</v>
      </c>
      <c r="U38" s="87">
        <f t="shared" si="35"/>
        <v>20</v>
      </c>
      <c r="V38" s="86" t="str">
        <f t="shared" si="36"/>
        <v>Control Adecuado</v>
      </c>
      <c r="W38" s="86" t="str">
        <f t="shared" si="37"/>
        <v>Cambie el valor de la probabilidad</v>
      </c>
      <c r="X38" s="112" t="s">
        <v>262</v>
      </c>
      <c r="Y38" s="109" t="s">
        <v>16</v>
      </c>
      <c r="Z38" s="109" t="s">
        <v>24</v>
      </c>
      <c r="AA38" s="40">
        <f t="shared" si="38"/>
        <v>2</v>
      </c>
      <c r="AB38" s="40">
        <f t="shared" si="39"/>
        <v>3</v>
      </c>
      <c r="AC38" s="40">
        <f t="shared" si="40"/>
        <v>5</v>
      </c>
      <c r="AD38" s="110" t="str">
        <f t="shared" si="41"/>
        <v>Medio</v>
      </c>
    </row>
    <row r="39" spans="2:30" s="84" customFormat="1" ht="77.25" thickBot="1" x14ac:dyDescent="0.3">
      <c r="B39" s="107" t="s">
        <v>453</v>
      </c>
      <c r="C39" s="108" t="s">
        <v>59</v>
      </c>
      <c r="D39" s="86" t="s">
        <v>49</v>
      </c>
      <c r="E39" s="76" t="s">
        <v>266</v>
      </c>
      <c r="F39" s="82" t="s">
        <v>267</v>
      </c>
      <c r="G39" s="82" t="s">
        <v>268</v>
      </c>
      <c r="H39" s="109" t="s">
        <v>17</v>
      </c>
      <c r="I39" s="109" t="s">
        <v>12</v>
      </c>
      <c r="J39" s="40">
        <f t="shared" si="28"/>
        <v>3</v>
      </c>
      <c r="K39" s="40">
        <f t="shared" si="29"/>
        <v>2</v>
      </c>
      <c r="L39" s="40">
        <f t="shared" si="30"/>
        <v>5</v>
      </c>
      <c r="M39" s="109" t="str">
        <f t="shared" si="31"/>
        <v>Medio</v>
      </c>
      <c r="N39" s="76" t="s">
        <v>512</v>
      </c>
      <c r="O39" s="86" t="s">
        <v>121</v>
      </c>
      <c r="P39" s="86" t="s">
        <v>122</v>
      </c>
      <c r="Q39" s="86" t="s">
        <v>2</v>
      </c>
      <c r="R39" s="87">
        <f t="shared" si="32"/>
        <v>15</v>
      </c>
      <c r="S39" s="87">
        <f t="shared" si="33"/>
        <v>5</v>
      </c>
      <c r="T39" s="87">
        <f t="shared" si="34"/>
        <v>0</v>
      </c>
      <c r="U39" s="87">
        <f t="shared" si="35"/>
        <v>20</v>
      </c>
      <c r="V39" s="86" t="str">
        <f t="shared" si="36"/>
        <v>Control Adecuado</v>
      </c>
      <c r="W39" s="86" t="str">
        <f t="shared" si="37"/>
        <v>Cambie el valor de la probabilidad</v>
      </c>
      <c r="X39" s="112" t="s">
        <v>269</v>
      </c>
      <c r="Y39" s="109" t="s">
        <v>16</v>
      </c>
      <c r="Z39" s="109" t="s">
        <v>12</v>
      </c>
      <c r="AA39" s="40">
        <f t="shared" si="38"/>
        <v>2</v>
      </c>
      <c r="AB39" s="40">
        <f t="shared" si="39"/>
        <v>2</v>
      </c>
      <c r="AC39" s="40">
        <f t="shared" si="40"/>
        <v>4</v>
      </c>
      <c r="AD39" s="110" t="str">
        <f t="shared" si="41"/>
        <v>Bajo</v>
      </c>
    </row>
    <row r="40" spans="2:30" s="84" customFormat="1" ht="153.75" thickBot="1" x14ac:dyDescent="0.3">
      <c r="B40" s="107" t="s">
        <v>454</v>
      </c>
      <c r="C40" s="108" t="s">
        <v>59</v>
      </c>
      <c r="D40" s="86" t="s">
        <v>49</v>
      </c>
      <c r="E40" s="76" t="s">
        <v>263</v>
      </c>
      <c r="F40" s="82" t="s">
        <v>264</v>
      </c>
      <c r="G40" s="82" t="s">
        <v>265</v>
      </c>
      <c r="H40" s="109" t="s">
        <v>17</v>
      </c>
      <c r="I40" s="109" t="s">
        <v>12</v>
      </c>
      <c r="J40" s="40">
        <f t="shared" si="28"/>
        <v>3</v>
      </c>
      <c r="K40" s="40">
        <f t="shared" si="29"/>
        <v>2</v>
      </c>
      <c r="L40" s="40">
        <f t="shared" si="30"/>
        <v>5</v>
      </c>
      <c r="M40" s="109" t="str">
        <f t="shared" si="31"/>
        <v>Medio</v>
      </c>
      <c r="N40" s="76" t="s">
        <v>513</v>
      </c>
      <c r="O40" s="86" t="s">
        <v>121</v>
      </c>
      <c r="P40" s="86" t="s">
        <v>122</v>
      </c>
      <c r="Q40" s="86" t="s">
        <v>2</v>
      </c>
      <c r="R40" s="87">
        <f t="shared" si="32"/>
        <v>15</v>
      </c>
      <c r="S40" s="87">
        <f t="shared" si="33"/>
        <v>5</v>
      </c>
      <c r="T40" s="87">
        <f t="shared" si="34"/>
        <v>0</v>
      </c>
      <c r="U40" s="87">
        <f t="shared" si="35"/>
        <v>20</v>
      </c>
      <c r="V40" s="86" t="str">
        <f t="shared" si="36"/>
        <v>Control Adecuado</v>
      </c>
      <c r="W40" s="86" t="str">
        <f t="shared" si="37"/>
        <v>Cambie el valor de la probabilidad</v>
      </c>
      <c r="X40" s="112" t="s">
        <v>514</v>
      </c>
      <c r="Y40" s="109" t="s">
        <v>16</v>
      </c>
      <c r="Z40" s="109" t="s">
        <v>12</v>
      </c>
      <c r="AA40" s="40">
        <f t="shared" si="38"/>
        <v>2</v>
      </c>
      <c r="AB40" s="40">
        <f t="shared" si="39"/>
        <v>2</v>
      </c>
      <c r="AC40" s="40">
        <f t="shared" si="40"/>
        <v>4</v>
      </c>
      <c r="AD40" s="110" t="str">
        <f t="shared" si="41"/>
        <v>Bajo</v>
      </c>
    </row>
    <row r="41" spans="2:30" s="84" customFormat="1" ht="77.25" thickBot="1" x14ac:dyDescent="0.3">
      <c r="B41" s="107" t="s">
        <v>455</v>
      </c>
      <c r="C41" s="108" t="s">
        <v>59</v>
      </c>
      <c r="D41" s="86" t="s">
        <v>49</v>
      </c>
      <c r="E41" s="76" t="s">
        <v>270</v>
      </c>
      <c r="F41" s="82" t="s">
        <v>271</v>
      </c>
      <c r="G41" s="82" t="s">
        <v>272</v>
      </c>
      <c r="H41" s="109" t="s">
        <v>16</v>
      </c>
      <c r="I41" s="109" t="s">
        <v>12</v>
      </c>
      <c r="J41" s="40">
        <f t="shared" si="28"/>
        <v>2</v>
      </c>
      <c r="K41" s="40">
        <f t="shared" si="29"/>
        <v>2</v>
      </c>
      <c r="L41" s="40">
        <f t="shared" si="30"/>
        <v>4</v>
      </c>
      <c r="M41" s="109" t="str">
        <f t="shared" si="31"/>
        <v>Bajo</v>
      </c>
      <c r="N41" s="76" t="s">
        <v>515</v>
      </c>
      <c r="O41" s="86" t="s">
        <v>121</v>
      </c>
      <c r="P41" s="86" t="s">
        <v>122</v>
      </c>
      <c r="Q41" s="86" t="s">
        <v>2</v>
      </c>
      <c r="R41" s="87">
        <f t="shared" si="32"/>
        <v>15</v>
      </c>
      <c r="S41" s="87">
        <f t="shared" si="33"/>
        <v>5</v>
      </c>
      <c r="T41" s="87">
        <f t="shared" si="34"/>
        <v>0</v>
      </c>
      <c r="U41" s="87">
        <f t="shared" si="35"/>
        <v>20</v>
      </c>
      <c r="V41" s="86" t="str">
        <f t="shared" si="36"/>
        <v>Control Adecuado</v>
      </c>
      <c r="W41" s="86" t="str">
        <f t="shared" si="37"/>
        <v>Cambie el valor de la probabilidad</v>
      </c>
      <c r="X41" s="112" t="s">
        <v>273</v>
      </c>
      <c r="Y41" s="109" t="s">
        <v>15</v>
      </c>
      <c r="Z41" s="109" t="s">
        <v>12</v>
      </c>
      <c r="AA41" s="40">
        <f t="shared" si="38"/>
        <v>1</v>
      </c>
      <c r="AB41" s="40">
        <f t="shared" si="39"/>
        <v>2</v>
      </c>
      <c r="AC41" s="40">
        <f t="shared" si="40"/>
        <v>3</v>
      </c>
      <c r="AD41" s="110" t="str">
        <f t="shared" si="41"/>
        <v>Bajo</v>
      </c>
    </row>
    <row r="42" spans="2:30" s="84" customFormat="1" ht="77.25" thickBot="1" x14ac:dyDescent="0.3">
      <c r="B42" s="107" t="s">
        <v>456</v>
      </c>
      <c r="C42" s="108" t="s">
        <v>59</v>
      </c>
      <c r="D42" s="86" t="s">
        <v>49</v>
      </c>
      <c r="E42" s="76" t="s">
        <v>274</v>
      </c>
      <c r="F42" s="82" t="s">
        <v>275</v>
      </c>
      <c r="G42" s="82" t="s">
        <v>276</v>
      </c>
      <c r="H42" s="109" t="s">
        <v>17</v>
      </c>
      <c r="I42" s="109" t="s">
        <v>24</v>
      </c>
      <c r="J42" s="40">
        <f t="shared" si="28"/>
        <v>3</v>
      </c>
      <c r="K42" s="40">
        <f t="shared" si="29"/>
        <v>3</v>
      </c>
      <c r="L42" s="40">
        <f t="shared" si="30"/>
        <v>6</v>
      </c>
      <c r="M42" s="109" t="str">
        <f t="shared" si="31"/>
        <v>Alto</v>
      </c>
      <c r="N42" s="76" t="s">
        <v>516</v>
      </c>
      <c r="O42" s="86" t="s">
        <v>121</v>
      </c>
      <c r="P42" s="86" t="s">
        <v>122</v>
      </c>
      <c r="Q42" s="86" t="s">
        <v>125</v>
      </c>
      <c r="R42" s="87">
        <f t="shared" si="32"/>
        <v>15</v>
      </c>
      <c r="S42" s="87">
        <f t="shared" si="33"/>
        <v>5</v>
      </c>
      <c r="T42" s="87">
        <f t="shared" si="34"/>
        <v>10</v>
      </c>
      <c r="U42" s="87">
        <f t="shared" si="35"/>
        <v>30</v>
      </c>
      <c r="V42" s="86" t="str">
        <f t="shared" si="36"/>
        <v>Control Fuerte</v>
      </c>
      <c r="W42" s="86" t="str">
        <f t="shared" si="37"/>
        <v>Cambie probabilidad e impacto</v>
      </c>
      <c r="X42" s="112" t="s">
        <v>517</v>
      </c>
      <c r="Y42" s="109" t="s">
        <v>16</v>
      </c>
      <c r="Z42" s="109" t="s">
        <v>12</v>
      </c>
      <c r="AA42" s="40">
        <f t="shared" si="38"/>
        <v>2</v>
      </c>
      <c r="AB42" s="40">
        <f t="shared" si="39"/>
        <v>2</v>
      </c>
      <c r="AC42" s="40">
        <f t="shared" si="40"/>
        <v>4</v>
      </c>
      <c r="AD42" s="110" t="str">
        <f t="shared" si="41"/>
        <v>Bajo</v>
      </c>
    </row>
    <row r="43" spans="2:30" s="84" customFormat="1" ht="115.5" thickBot="1" x14ac:dyDescent="0.3">
      <c r="B43" s="107" t="s">
        <v>457</v>
      </c>
      <c r="C43" s="108" t="s">
        <v>59</v>
      </c>
      <c r="D43" s="86" t="s">
        <v>49</v>
      </c>
      <c r="E43" s="76" t="s">
        <v>277</v>
      </c>
      <c r="F43" s="82" t="s">
        <v>278</v>
      </c>
      <c r="G43" s="82" t="s">
        <v>279</v>
      </c>
      <c r="H43" s="109" t="s">
        <v>16</v>
      </c>
      <c r="I43" s="109" t="s">
        <v>24</v>
      </c>
      <c r="J43" s="40">
        <f t="shared" si="28"/>
        <v>2</v>
      </c>
      <c r="K43" s="40">
        <f t="shared" si="29"/>
        <v>3</v>
      </c>
      <c r="L43" s="40">
        <f t="shared" si="30"/>
        <v>5</v>
      </c>
      <c r="M43" s="109" t="str">
        <f t="shared" si="31"/>
        <v>Medio</v>
      </c>
      <c r="N43" s="76" t="s">
        <v>518</v>
      </c>
      <c r="O43" s="86" t="s">
        <v>121</v>
      </c>
      <c r="P43" s="86" t="s">
        <v>122</v>
      </c>
      <c r="Q43" s="86" t="s">
        <v>3</v>
      </c>
      <c r="R43" s="87">
        <f t="shared" si="32"/>
        <v>15</v>
      </c>
      <c r="S43" s="87">
        <f t="shared" si="33"/>
        <v>5</v>
      </c>
      <c r="T43" s="87">
        <f t="shared" si="34"/>
        <v>0</v>
      </c>
      <c r="U43" s="87">
        <f t="shared" si="35"/>
        <v>20</v>
      </c>
      <c r="V43" s="86" t="str">
        <f t="shared" si="36"/>
        <v>Control Adecuado</v>
      </c>
      <c r="W43" s="86" t="str">
        <f t="shared" si="37"/>
        <v>Cambie el valor del impacto</v>
      </c>
      <c r="X43" s="112" t="s">
        <v>280</v>
      </c>
      <c r="Y43" s="109" t="s">
        <v>16</v>
      </c>
      <c r="Z43" s="109" t="s">
        <v>12</v>
      </c>
      <c r="AA43" s="40">
        <f t="shared" si="38"/>
        <v>2</v>
      </c>
      <c r="AB43" s="40">
        <f t="shared" si="39"/>
        <v>2</v>
      </c>
      <c r="AC43" s="40">
        <f t="shared" si="40"/>
        <v>4</v>
      </c>
      <c r="AD43" s="110" t="str">
        <f t="shared" si="41"/>
        <v>Bajo</v>
      </c>
    </row>
    <row r="44" spans="2:30" s="84" customFormat="1" ht="77.25" thickBot="1" x14ac:dyDescent="0.3">
      <c r="B44" s="107" t="s">
        <v>458</v>
      </c>
      <c r="C44" s="108" t="s">
        <v>59</v>
      </c>
      <c r="D44" s="86" t="s">
        <v>49</v>
      </c>
      <c r="E44" s="76" t="s">
        <v>281</v>
      </c>
      <c r="F44" s="82" t="s">
        <v>282</v>
      </c>
      <c r="G44" s="82" t="s">
        <v>283</v>
      </c>
      <c r="H44" s="109" t="s">
        <v>16</v>
      </c>
      <c r="I44" s="109" t="s">
        <v>24</v>
      </c>
      <c r="J44" s="40">
        <f t="shared" si="28"/>
        <v>2</v>
      </c>
      <c r="K44" s="40">
        <f t="shared" si="29"/>
        <v>3</v>
      </c>
      <c r="L44" s="40">
        <f t="shared" si="30"/>
        <v>5</v>
      </c>
      <c r="M44" s="109" t="str">
        <f t="shared" si="31"/>
        <v>Medio</v>
      </c>
      <c r="N44" s="76" t="s">
        <v>519</v>
      </c>
      <c r="O44" s="86" t="s">
        <v>207</v>
      </c>
      <c r="P44" s="86" t="s">
        <v>222</v>
      </c>
      <c r="Q44" s="86" t="s">
        <v>125</v>
      </c>
      <c r="R44" s="87">
        <f t="shared" si="32"/>
        <v>20</v>
      </c>
      <c r="S44" s="87">
        <f t="shared" si="33"/>
        <v>10</v>
      </c>
      <c r="T44" s="87">
        <f t="shared" si="34"/>
        <v>10</v>
      </c>
      <c r="U44" s="87">
        <f t="shared" si="35"/>
        <v>40</v>
      </c>
      <c r="V44" s="86" t="str">
        <f t="shared" si="36"/>
        <v>Control Fuerte</v>
      </c>
      <c r="W44" s="86" t="str">
        <f t="shared" si="37"/>
        <v>Cambie probabilidad e impacto</v>
      </c>
      <c r="X44" s="112" t="s">
        <v>284</v>
      </c>
      <c r="Y44" s="109" t="s">
        <v>15</v>
      </c>
      <c r="Z44" s="109" t="s">
        <v>12</v>
      </c>
      <c r="AA44" s="40">
        <f t="shared" si="38"/>
        <v>1</v>
      </c>
      <c r="AB44" s="40">
        <f t="shared" si="39"/>
        <v>2</v>
      </c>
      <c r="AC44" s="40">
        <f t="shared" si="40"/>
        <v>3</v>
      </c>
      <c r="AD44" s="110" t="str">
        <f t="shared" si="41"/>
        <v>Bajo</v>
      </c>
    </row>
    <row r="45" spans="2:30" s="84" customFormat="1" ht="115.5" thickBot="1" x14ac:dyDescent="0.3">
      <c r="B45" s="107" t="s">
        <v>459</v>
      </c>
      <c r="C45" s="108" t="s">
        <v>59</v>
      </c>
      <c r="D45" s="86" t="s">
        <v>49</v>
      </c>
      <c r="E45" s="76" t="s">
        <v>285</v>
      </c>
      <c r="F45" s="82" t="s">
        <v>286</v>
      </c>
      <c r="G45" s="82" t="s">
        <v>287</v>
      </c>
      <c r="H45" s="109" t="s">
        <v>18</v>
      </c>
      <c r="I45" s="109" t="s">
        <v>24</v>
      </c>
      <c r="J45" s="40">
        <f t="shared" si="28"/>
        <v>4</v>
      </c>
      <c r="K45" s="40">
        <f t="shared" si="29"/>
        <v>3</v>
      </c>
      <c r="L45" s="40">
        <f t="shared" si="30"/>
        <v>7</v>
      </c>
      <c r="M45" s="109" t="str">
        <f t="shared" si="31"/>
        <v>Alto</v>
      </c>
      <c r="N45" s="76" t="s">
        <v>288</v>
      </c>
      <c r="O45" s="86" t="s">
        <v>121</v>
      </c>
      <c r="P45" s="86" t="s">
        <v>122</v>
      </c>
      <c r="Q45" s="86" t="s">
        <v>2</v>
      </c>
      <c r="R45" s="87">
        <f t="shared" si="32"/>
        <v>15</v>
      </c>
      <c r="S45" s="87">
        <f t="shared" si="33"/>
        <v>5</v>
      </c>
      <c r="T45" s="87">
        <f t="shared" si="34"/>
        <v>0</v>
      </c>
      <c r="U45" s="87">
        <f t="shared" si="35"/>
        <v>20</v>
      </c>
      <c r="V45" s="86" t="str">
        <f t="shared" si="36"/>
        <v>Control Adecuado</v>
      </c>
      <c r="W45" s="86" t="str">
        <f t="shared" si="37"/>
        <v>Cambie el valor de la probabilidad</v>
      </c>
      <c r="X45" s="112" t="s">
        <v>289</v>
      </c>
      <c r="Y45" s="109" t="s">
        <v>17</v>
      </c>
      <c r="Z45" s="109" t="s">
        <v>24</v>
      </c>
      <c r="AA45" s="40">
        <f t="shared" si="38"/>
        <v>3</v>
      </c>
      <c r="AB45" s="40">
        <f t="shared" si="39"/>
        <v>3</v>
      </c>
      <c r="AC45" s="40">
        <f t="shared" si="40"/>
        <v>6</v>
      </c>
      <c r="AD45" s="110" t="str">
        <f t="shared" si="41"/>
        <v>Alto</v>
      </c>
    </row>
    <row r="46" spans="2:30" s="84" customFormat="1" ht="192" thickBot="1" x14ac:dyDescent="0.3">
      <c r="B46" s="107" t="s">
        <v>460</v>
      </c>
      <c r="C46" s="108" t="s">
        <v>59</v>
      </c>
      <c r="D46" s="86" t="s">
        <v>49</v>
      </c>
      <c r="E46" s="76" t="s">
        <v>296</v>
      </c>
      <c r="F46" s="82" t="s">
        <v>291</v>
      </c>
      <c r="G46" s="82" t="s">
        <v>290</v>
      </c>
      <c r="H46" s="109" t="s">
        <v>16</v>
      </c>
      <c r="I46" s="109" t="s">
        <v>24</v>
      </c>
      <c r="J46" s="40">
        <f t="shared" si="28"/>
        <v>2</v>
      </c>
      <c r="K46" s="40">
        <f t="shared" si="29"/>
        <v>3</v>
      </c>
      <c r="L46" s="40">
        <f t="shared" si="30"/>
        <v>5</v>
      </c>
      <c r="M46" s="109" t="str">
        <f t="shared" si="31"/>
        <v>Medio</v>
      </c>
      <c r="N46" s="76" t="s">
        <v>292</v>
      </c>
      <c r="O46" s="86" t="s">
        <v>207</v>
      </c>
      <c r="P46" s="86" t="s">
        <v>222</v>
      </c>
      <c r="Q46" s="86" t="s">
        <v>125</v>
      </c>
      <c r="R46" s="87">
        <f t="shared" si="32"/>
        <v>20</v>
      </c>
      <c r="S46" s="87">
        <f t="shared" si="33"/>
        <v>10</v>
      </c>
      <c r="T46" s="87">
        <f t="shared" si="34"/>
        <v>10</v>
      </c>
      <c r="U46" s="87">
        <f t="shared" si="35"/>
        <v>40</v>
      </c>
      <c r="V46" s="86" t="str">
        <f t="shared" si="36"/>
        <v>Control Fuerte</v>
      </c>
      <c r="W46" s="86" t="str">
        <f t="shared" si="37"/>
        <v>Cambie probabilidad e impacto</v>
      </c>
      <c r="X46" s="112" t="s">
        <v>520</v>
      </c>
      <c r="Y46" s="109" t="s">
        <v>15</v>
      </c>
      <c r="Z46" s="109" t="s">
        <v>12</v>
      </c>
      <c r="AA46" s="40">
        <f t="shared" si="38"/>
        <v>1</v>
      </c>
      <c r="AB46" s="40">
        <f t="shared" si="39"/>
        <v>2</v>
      </c>
      <c r="AC46" s="40">
        <f t="shared" si="40"/>
        <v>3</v>
      </c>
      <c r="AD46" s="110" t="str">
        <f t="shared" si="41"/>
        <v>Bajo</v>
      </c>
    </row>
    <row r="47" spans="2:30" s="84" customFormat="1" ht="90" thickBot="1" x14ac:dyDescent="0.3">
      <c r="B47" s="107" t="s">
        <v>461</v>
      </c>
      <c r="C47" s="108" t="s">
        <v>59</v>
      </c>
      <c r="D47" s="86" t="s">
        <v>49</v>
      </c>
      <c r="E47" s="76" t="s">
        <v>297</v>
      </c>
      <c r="F47" s="82" t="s">
        <v>293</v>
      </c>
      <c r="G47" s="82" t="s">
        <v>294</v>
      </c>
      <c r="H47" s="109" t="s">
        <v>17</v>
      </c>
      <c r="I47" s="109" t="s">
        <v>24</v>
      </c>
      <c r="J47" s="40">
        <f t="shared" si="28"/>
        <v>3</v>
      </c>
      <c r="K47" s="40">
        <f t="shared" si="29"/>
        <v>3</v>
      </c>
      <c r="L47" s="40">
        <f t="shared" si="30"/>
        <v>6</v>
      </c>
      <c r="M47" s="109" t="str">
        <f t="shared" si="31"/>
        <v>Alto</v>
      </c>
      <c r="N47" s="76" t="s">
        <v>521</v>
      </c>
      <c r="O47" s="86" t="s">
        <v>121</v>
      </c>
      <c r="P47" s="86" t="s">
        <v>222</v>
      </c>
      <c r="Q47" s="86" t="s">
        <v>2</v>
      </c>
      <c r="R47" s="87">
        <f t="shared" si="32"/>
        <v>15</v>
      </c>
      <c r="S47" s="87">
        <f t="shared" si="33"/>
        <v>10</v>
      </c>
      <c r="T47" s="87">
        <f t="shared" si="34"/>
        <v>0</v>
      </c>
      <c r="U47" s="87">
        <f t="shared" si="35"/>
        <v>25</v>
      </c>
      <c r="V47" s="86" t="str">
        <f t="shared" si="36"/>
        <v>Control Adecuado</v>
      </c>
      <c r="W47" s="86" t="str">
        <f t="shared" si="37"/>
        <v>Cambie el valor de la probabilidad</v>
      </c>
      <c r="X47" s="112" t="s">
        <v>295</v>
      </c>
      <c r="Y47" s="109" t="s">
        <v>16</v>
      </c>
      <c r="Z47" s="109" t="s">
        <v>24</v>
      </c>
      <c r="AA47" s="40">
        <f t="shared" si="38"/>
        <v>2</v>
      </c>
      <c r="AB47" s="40">
        <f t="shared" si="39"/>
        <v>3</v>
      </c>
      <c r="AC47" s="40">
        <f t="shared" si="40"/>
        <v>5</v>
      </c>
      <c r="AD47" s="110" t="str">
        <f t="shared" si="41"/>
        <v>Medio</v>
      </c>
    </row>
    <row r="48" spans="2:30" s="84" customFormat="1" ht="204.75" thickBot="1" x14ac:dyDescent="0.3">
      <c r="B48" s="107" t="s">
        <v>462</v>
      </c>
      <c r="C48" s="108" t="s">
        <v>59</v>
      </c>
      <c r="D48" s="86" t="s">
        <v>49</v>
      </c>
      <c r="E48" s="76" t="s">
        <v>298</v>
      </c>
      <c r="F48" s="82" t="s">
        <v>300</v>
      </c>
      <c r="G48" s="82" t="s">
        <v>299</v>
      </c>
      <c r="H48" s="109" t="s">
        <v>17</v>
      </c>
      <c r="I48" s="109" t="s">
        <v>24</v>
      </c>
      <c r="J48" s="40">
        <f t="shared" si="28"/>
        <v>3</v>
      </c>
      <c r="K48" s="40">
        <f t="shared" si="29"/>
        <v>3</v>
      </c>
      <c r="L48" s="40">
        <f t="shared" si="30"/>
        <v>6</v>
      </c>
      <c r="M48" s="109" t="str">
        <f t="shared" si="31"/>
        <v>Alto</v>
      </c>
      <c r="N48" s="76" t="s">
        <v>522</v>
      </c>
      <c r="O48" s="86" t="s">
        <v>121</v>
      </c>
      <c r="P48" s="86" t="s">
        <v>222</v>
      </c>
      <c r="Q48" s="86" t="s">
        <v>125</v>
      </c>
      <c r="R48" s="87">
        <f t="shared" si="32"/>
        <v>15</v>
      </c>
      <c r="S48" s="87">
        <f t="shared" si="33"/>
        <v>10</v>
      </c>
      <c r="T48" s="87">
        <f t="shared" si="34"/>
        <v>10</v>
      </c>
      <c r="U48" s="87">
        <f t="shared" si="35"/>
        <v>35</v>
      </c>
      <c r="V48" s="86" t="str">
        <f t="shared" si="36"/>
        <v>Control Fuerte</v>
      </c>
      <c r="W48" s="86" t="str">
        <f t="shared" si="37"/>
        <v>Cambie probabilidad e impacto</v>
      </c>
      <c r="X48" s="112" t="s">
        <v>301</v>
      </c>
      <c r="Y48" s="109" t="s">
        <v>16</v>
      </c>
      <c r="Z48" s="109" t="s">
        <v>12</v>
      </c>
      <c r="AA48" s="40">
        <f t="shared" si="38"/>
        <v>2</v>
      </c>
      <c r="AB48" s="40">
        <f t="shared" si="39"/>
        <v>2</v>
      </c>
      <c r="AC48" s="40">
        <f t="shared" si="40"/>
        <v>4</v>
      </c>
      <c r="AD48" s="110" t="str">
        <f t="shared" si="41"/>
        <v>Bajo</v>
      </c>
    </row>
    <row r="49" spans="2:30" s="84" customFormat="1" ht="153.75" thickBot="1" x14ac:dyDescent="0.3">
      <c r="B49" s="107" t="s">
        <v>463</v>
      </c>
      <c r="C49" s="108" t="s">
        <v>59</v>
      </c>
      <c r="D49" s="86" t="s">
        <v>49</v>
      </c>
      <c r="E49" s="76" t="s">
        <v>302</v>
      </c>
      <c r="F49" s="82" t="s">
        <v>303</v>
      </c>
      <c r="G49" s="82" t="s">
        <v>304</v>
      </c>
      <c r="H49" s="109" t="s">
        <v>17</v>
      </c>
      <c r="I49" s="109" t="s">
        <v>24</v>
      </c>
      <c r="J49" s="40">
        <f t="shared" si="28"/>
        <v>3</v>
      </c>
      <c r="K49" s="40">
        <f t="shared" si="29"/>
        <v>3</v>
      </c>
      <c r="L49" s="40">
        <f t="shared" si="30"/>
        <v>6</v>
      </c>
      <c r="M49" s="109" t="str">
        <f t="shared" si="31"/>
        <v>Alto</v>
      </c>
      <c r="N49" s="76" t="s">
        <v>522</v>
      </c>
      <c r="O49" s="86" t="s">
        <v>121</v>
      </c>
      <c r="P49" s="86" t="s">
        <v>122</v>
      </c>
      <c r="Q49" s="86" t="s">
        <v>2</v>
      </c>
      <c r="R49" s="87">
        <f t="shared" si="32"/>
        <v>15</v>
      </c>
      <c r="S49" s="87">
        <f t="shared" si="33"/>
        <v>5</v>
      </c>
      <c r="T49" s="87">
        <f t="shared" si="34"/>
        <v>0</v>
      </c>
      <c r="U49" s="87">
        <f t="shared" si="35"/>
        <v>20</v>
      </c>
      <c r="V49" s="86" t="str">
        <f t="shared" si="36"/>
        <v>Control Adecuado</v>
      </c>
      <c r="W49" s="86" t="str">
        <f t="shared" si="37"/>
        <v>Cambie el valor de la probabilidad</v>
      </c>
      <c r="X49" s="112" t="s">
        <v>523</v>
      </c>
      <c r="Y49" s="109" t="s">
        <v>16</v>
      </c>
      <c r="Z49" s="109" t="s">
        <v>12</v>
      </c>
      <c r="AA49" s="40">
        <f t="shared" si="38"/>
        <v>2</v>
      </c>
      <c r="AB49" s="40">
        <f t="shared" si="39"/>
        <v>2</v>
      </c>
      <c r="AC49" s="40">
        <f t="shared" si="40"/>
        <v>4</v>
      </c>
      <c r="AD49" s="110" t="str">
        <f t="shared" si="41"/>
        <v>Bajo</v>
      </c>
    </row>
    <row r="50" spans="2:30" s="84" customFormat="1" ht="90" thickBot="1" x14ac:dyDescent="0.3">
      <c r="B50" s="107" t="s">
        <v>464</v>
      </c>
      <c r="C50" s="108" t="s">
        <v>59</v>
      </c>
      <c r="D50" s="86" t="s">
        <v>49</v>
      </c>
      <c r="E50" s="76" t="s">
        <v>308</v>
      </c>
      <c r="F50" s="82" t="s">
        <v>305</v>
      </c>
      <c r="G50" s="82" t="s">
        <v>306</v>
      </c>
      <c r="H50" s="109" t="s">
        <v>17</v>
      </c>
      <c r="I50" s="109" t="s">
        <v>24</v>
      </c>
      <c r="J50" s="40">
        <f t="shared" si="28"/>
        <v>3</v>
      </c>
      <c r="K50" s="40">
        <f t="shared" si="29"/>
        <v>3</v>
      </c>
      <c r="L50" s="40">
        <f t="shared" si="30"/>
        <v>6</v>
      </c>
      <c r="M50" s="109" t="str">
        <f t="shared" si="31"/>
        <v>Alto</v>
      </c>
      <c r="N50" s="76" t="s">
        <v>317</v>
      </c>
      <c r="O50" s="86" t="s">
        <v>121</v>
      </c>
      <c r="P50" s="86" t="s">
        <v>122</v>
      </c>
      <c r="Q50" s="86" t="s">
        <v>2</v>
      </c>
      <c r="R50" s="87">
        <f t="shared" si="32"/>
        <v>15</v>
      </c>
      <c r="S50" s="87">
        <f t="shared" si="33"/>
        <v>5</v>
      </c>
      <c r="T50" s="87">
        <f t="shared" si="34"/>
        <v>0</v>
      </c>
      <c r="U50" s="87">
        <f t="shared" si="35"/>
        <v>20</v>
      </c>
      <c r="V50" s="86" t="str">
        <f t="shared" si="36"/>
        <v>Control Adecuado</v>
      </c>
      <c r="W50" s="86" t="str">
        <f t="shared" si="37"/>
        <v>Cambie el valor de la probabilidad</v>
      </c>
      <c r="X50" s="112" t="s">
        <v>307</v>
      </c>
      <c r="Y50" s="109" t="s">
        <v>16</v>
      </c>
      <c r="Z50" s="109" t="s">
        <v>24</v>
      </c>
      <c r="AA50" s="40">
        <f t="shared" si="38"/>
        <v>2</v>
      </c>
      <c r="AB50" s="40">
        <f t="shared" si="39"/>
        <v>3</v>
      </c>
      <c r="AC50" s="40">
        <f t="shared" si="40"/>
        <v>5</v>
      </c>
      <c r="AD50" s="110" t="str">
        <f t="shared" si="41"/>
        <v>Medio</v>
      </c>
    </row>
    <row r="51" spans="2:30" s="84" customFormat="1" ht="115.5" thickBot="1" x14ac:dyDescent="0.3">
      <c r="B51" s="107" t="s">
        <v>465</v>
      </c>
      <c r="C51" s="93" t="s">
        <v>59</v>
      </c>
      <c r="D51" s="85" t="s">
        <v>53</v>
      </c>
      <c r="E51" s="79" t="s">
        <v>309</v>
      </c>
      <c r="F51" s="80" t="s">
        <v>310</v>
      </c>
      <c r="G51" s="80" t="s">
        <v>311</v>
      </c>
      <c r="H51" s="85" t="s">
        <v>16</v>
      </c>
      <c r="I51" s="85" t="s">
        <v>13</v>
      </c>
      <c r="J51" s="92">
        <f t="shared" ref="J51" si="56">IF(H51="Raro",1,(IF(H51="Poco Probable",2,(IF(H51="Posible",3,(IF(H51="Probable",4,(IF(H51="Casi Seguro",5,0)))))))))</f>
        <v>2</v>
      </c>
      <c r="K51" s="92">
        <f t="shared" ref="K51" si="57">IF(I51="Insignificante",1,(IF(I51="Menor",2,(IF(I51="Moderado",3,(IF(I51="Mayor",4,(IF(I51="Catastrófico",5,0)))))))))</f>
        <v>4</v>
      </c>
      <c r="L51" s="92">
        <f t="shared" ref="L51" si="58">J51+K51</f>
        <v>6</v>
      </c>
      <c r="M51" s="85" t="str">
        <f t="shared" si="31"/>
        <v>Alto</v>
      </c>
      <c r="N51" s="95" t="s">
        <v>312</v>
      </c>
      <c r="O51" s="85" t="s">
        <v>121</v>
      </c>
      <c r="P51" s="85" t="s">
        <v>122</v>
      </c>
      <c r="Q51" s="85" t="s">
        <v>125</v>
      </c>
      <c r="R51" s="92">
        <f t="shared" ref="R51" si="59">IF(O51="Correctivo",5,(IF(O51="Preventivo",15,(IF(O51="Detectivo",20,0)))))</f>
        <v>15</v>
      </c>
      <c r="S51" s="92">
        <f t="shared" ref="S51" si="60">IF(P51="Manual",5,(IF(P51="Automático",10,0)))</f>
        <v>5</v>
      </c>
      <c r="T51" s="92">
        <f t="shared" ref="T51" si="61">IF(Q51="Probabilidad",0,(IF(Q51="Impacto",0,(IF(Q51="Ambos",10,0)))))</f>
        <v>10</v>
      </c>
      <c r="U51" s="92">
        <f t="shared" ref="U51" si="62">SUM(R51+S51+T51)</f>
        <v>30</v>
      </c>
      <c r="V51" s="85" t="str">
        <f t="shared" si="36"/>
        <v>Control Fuerte</v>
      </c>
      <c r="W51" s="85" t="str">
        <f t="shared" ref="W51" si="63">IF(Q51="Probabilidad","Cambie el valor de la probabilidad",(IF(Q51="Impacto","Cambie el valor del impacto",(IF(Q51="Ambos","Cambie probabilidad e impacto","Sin Acción")))))</f>
        <v>Cambie probabilidad e impacto</v>
      </c>
      <c r="X51" s="79" t="s">
        <v>313</v>
      </c>
      <c r="Y51" s="85" t="s">
        <v>15</v>
      </c>
      <c r="Z51" s="85" t="s">
        <v>13</v>
      </c>
      <c r="AA51" s="92">
        <f t="shared" ref="AA51" si="64">IF(Y51="Raro",1,(IF(Y51="Poco Probable",2,(IF(Y51="Posible",3,(IF(Y51="Probable",4,(IF(Y51="Casi Seguro",5,0)))))))))</f>
        <v>1</v>
      </c>
      <c r="AB51" s="92">
        <f t="shared" ref="AB51" si="65">IF(Z51="Insignificante",1,(IF(Z51="Menor",2,(IF(Z51="Moderado",3,(IF(Z51="Mayor",4,(IF(Z51="Catastrófico",5,0)))))))))</f>
        <v>4</v>
      </c>
      <c r="AC51" s="92">
        <f t="shared" ref="AC51" si="66">AA51+AB51</f>
        <v>5</v>
      </c>
      <c r="AD51" s="105" t="str">
        <f t="shared" si="41"/>
        <v>Medio</v>
      </c>
    </row>
    <row r="52" spans="2:30" s="84" customFormat="1" ht="102.75" thickBot="1" x14ac:dyDescent="0.3">
      <c r="B52" s="107" t="s">
        <v>466</v>
      </c>
      <c r="C52" s="93" t="s">
        <v>109</v>
      </c>
      <c r="D52" s="85" t="s">
        <v>53</v>
      </c>
      <c r="E52" s="79" t="s">
        <v>314</v>
      </c>
      <c r="F52" s="80" t="s">
        <v>315</v>
      </c>
      <c r="G52" s="80" t="s">
        <v>316</v>
      </c>
      <c r="H52" s="85" t="s">
        <v>16</v>
      </c>
      <c r="I52" s="85" t="s">
        <v>13</v>
      </c>
      <c r="J52" s="92">
        <f t="shared" ref="J52:J56" si="67">IF(H52="Raro",1,(IF(H52="Poco Probable",2,(IF(H52="Posible",3,(IF(H52="Probable",4,(IF(H52="Casi Seguro",5,0)))))))))</f>
        <v>2</v>
      </c>
      <c r="K52" s="92">
        <f t="shared" ref="K52:K56" si="68">IF(I52="Insignificante",1,(IF(I52="Menor",2,(IF(I52="Moderado",3,(IF(I52="Mayor",4,(IF(I52="Catastrófico",5,0)))))))))</f>
        <v>4</v>
      </c>
      <c r="L52" s="92">
        <f t="shared" ref="L52:L56" si="69">J52+K52</f>
        <v>6</v>
      </c>
      <c r="M52" s="85" t="str">
        <f t="shared" si="31"/>
        <v>Alto</v>
      </c>
      <c r="N52" s="95" t="s">
        <v>320</v>
      </c>
      <c r="O52" s="85" t="s">
        <v>121</v>
      </c>
      <c r="P52" s="85" t="s">
        <v>122</v>
      </c>
      <c r="Q52" s="85" t="s">
        <v>2</v>
      </c>
      <c r="R52" s="92">
        <f t="shared" ref="R52:R56" si="70">IF(O52="Correctivo",5,(IF(O52="Preventivo",15,(IF(O52="Detectivo",20,0)))))</f>
        <v>15</v>
      </c>
      <c r="S52" s="92">
        <f t="shared" ref="S52:S56" si="71">IF(P52="Manual",5,(IF(P52="Automático",10,0)))</f>
        <v>5</v>
      </c>
      <c r="T52" s="92">
        <f t="shared" ref="T52:T56" si="72">IF(Q52="Probabilidad",0,(IF(Q52="Impacto",0,(IF(Q52="Ambos",10,0)))))</f>
        <v>0</v>
      </c>
      <c r="U52" s="92">
        <f t="shared" ref="U52:U56" si="73">SUM(R52+S52+T52)</f>
        <v>20</v>
      </c>
      <c r="V52" s="85" t="str">
        <f t="shared" si="36"/>
        <v>Control Adecuado</v>
      </c>
      <c r="W52" s="85" t="str">
        <f t="shared" ref="W52:W56" si="74">IF(Q52="Probabilidad","Cambie el valor de la probabilidad",(IF(Q52="Impacto","Cambie el valor del impacto",(IF(Q52="Ambos","Cambie probabilidad e impacto","Sin Acción")))))</f>
        <v>Cambie el valor de la probabilidad</v>
      </c>
      <c r="X52" s="79" t="s">
        <v>322</v>
      </c>
      <c r="Y52" s="85" t="s">
        <v>15</v>
      </c>
      <c r="Z52" s="85" t="s">
        <v>13</v>
      </c>
      <c r="AA52" s="92">
        <f t="shared" ref="AA52:AA56" si="75">IF(Y52="Raro",1,(IF(Y52="Poco Probable",2,(IF(Y52="Posible",3,(IF(Y52="Probable",4,(IF(Y52="Casi Seguro",5,0)))))))))</f>
        <v>1</v>
      </c>
      <c r="AB52" s="92">
        <f t="shared" ref="AB52:AB56" si="76">IF(Z52="Insignificante",1,(IF(Z52="Menor",2,(IF(Z52="Moderado",3,(IF(Z52="Mayor",4,(IF(Z52="Catastrófico",5,0)))))))))</f>
        <v>4</v>
      </c>
      <c r="AC52" s="92">
        <f t="shared" ref="AC52:AC56" si="77">AA52+AB52</f>
        <v>5</v>
      </c>
      <c r="AD52" s="105" t="str">
        <f t="shared" si="41"/>
        <v>Medio</v>
      </c>
    </row>
    <row r="53" spans="2:30" s="84" customFormat="1" ht="64.5" thickBot="1" x14ac:dyDescent="0.3">
      <c r="B53" s="107" t="s">
        <v>484</v>
      </c>
      <c r="C53" s="93" t="s">
        <v>108</v>
      </c>
      <c r="D53" s="85" t="s">
        <v>53</v>
      </c>
      <c r="E53" s="79" t="s">
        <v>323</v>
      </c>
      <c r="F53" s="80" t="s">
        <v>318</v>
      </c>
      <c r="G53" s="80" t="s">
        <v>319</v>
      </c>
      <c r="H53" s="85" t="s">
        <v>15</v>
      </c>
      <c r="I53" s="85" t="s">
        <v>13</v>
      </c>
      <c r="J53" s="92">
        <f t="shared" ref="J53" si="78">IF(H53="Raro",1,(IF(H53="Poco Probable",2,(IF(H53="Posible",3,(IF(H53="Probable",4,(IF(H53="Casi Seguro",5,0)))))))))</f>
        <v>1</v>
      </c>
      <c r="K53" s="92">
        <f t="shared" ref="K53" si="79">IF(I53="Insignificante",1,(IF(I53="Menor",2,(IF(I53="Moderado",3,(IF(I53="Mayor",4,(IF(I53="Catastrófico",5,0)))))))))</f>
        <v>4</v>
      </c>
      <c r="L53" s="92">
        <f t="shared" ref="L53" si="80">J53+K53</f>
        <v>5</v>
      </c>
      <c r="M53" s="85" t="str">
        <f t="shared" si="31"/>
        <v>Medio</v>
      </c>
      <c r="N53" s="95" t="s">
        <v>325</v>
      </c>
      <c r="O53" s="85" t="s">
        <v>121</v>
      </c>
      <c r="P53" s="85" t="s">
        <v>222</v>
      </c>
      <c r="Q53" s="85" t="s">
        <v>125</v>
      </c>
      <c r="R53" s="92">
        <f t="shared" ref="R53" si="81">IF(O53="Correctivo",5,(IF(O53="Preventivo",15,(IF(O53="Detectivo",20,0)))))</f>
        <v>15</v>
      </c>
      <c r="S53" s="92">
        <f t="shared" ref="S53" si="82">IF(P53="Manual",5,(IF(P53="Automático",10,0)))</f>
        <v>10</v>
      </c>
      <c r="T53" s="92">
        <f t="shared" ref="T53" si="83">IF(Q53="Probabilidad",0,(IF(Q53="Impacto",0,(IF(Q53="Ambos",10,0)))))</f>
        <v>10</v>
      </c>
      <c r="U53" s="92">
        <f t="shared" ref="U53" si="84">SUM(R53+S53+T53)</f>
        <v>35</v>
      </c>
      <c r="V53" s="85" t="str">
        <f t="shared" si="36"/>
        <v>Control Fuerte</v>
      </c>
      <c r="W53" s="85" t="str">
        <f t="shared" ref="W53" si="85">IF(Q53="Probabilidad","Cambie el valor de la probabilidad",(IF(Q53="Impacto","Cambie el valor del impacto",(IF(Q53="Ambos","Cambie probabilidad e impacto","Sin Acción")))))</f>
        <v>Cambie probabilidad e impacto</v>
      </c>
      <c r="X53" s="79" t="s">
        <v>321</v>
      </c>
      <c r="Y53" s="85" t="s">
        <v>15</v>
      </c>
      <c r="Z53" s="85" t="s">
        <v>24</v>
      </c>
      <c r="AA53" s="92">
        <f t="shared" ref="AA53" si="86">IF(Y53="Raro",1,(IF(Y53="Poco Probable",2,(IF(Y53="Posible",3,(IF(Y53="Probable",4,(IF(Y53="Casi Seguro",5,0)))))))))</f>
        <v>1</v>
      </c>
      <c r="AB53" s="92">
        <f t="shared" ref="AB53" si="87">IF(Z53="Insignificante",1,(IF(Z53="Menor",2,(IF(Z53="Moderado",3,(IF(Z53="Mayor",4,(IF(Z53="Catastrófico",5,0)))))))))</f>
        <v>3</v>
      </c>
      <c r="AC53" s="92">
        <f t="shared" ref="AC53" si="88">AA53+AB53</f>
        <v>4</v>
      </c>
      <c r="AD53" s="105" t="str">
        <f t="shared" si="41"/>
        <v>Bajo</v>
      </c>
    </row>
    <row r="54" spans="2:30" s="84" customFormat="1" ht="153.75" thickBot="1" x14ac:dyDescent="0.3">
      <c r="B54" s="107" t="s">
        <v>467</v>
      </c>
      <c r="C54" s="93" t="s">
        <v>60</v>
      </c>
      <c r="D54" s="85" t="s">
        <v>119</v>
      </c>
      <c r="E54" s="79" t="s">
        <v>483</v>
      </c>
      <c r="F54" s="80" t="s">
        <v>324</v>
      </c>
      <c r="G54" s="80" t="s">
        <v>330</v>
      </c>
      <c r="H54" s="85" t="s">
        <v>17</v>
      </c>
      <c r="I54" s="85" t="s">
        <v>13</v>
      </c>
      <c r="J54" s="92">
        <f t="shared" si="67"/>
        <v>3</v>
      </c>
      <c r="K54" s="92">
        <f t="shared" si="68"/>
        <v>4</v>
      </c>
      <c r="L54" s="92">
        <f t="shared" si="69"/>
        <v>7</v>
      </c>
      <c r="M54" s="85" t="str">
        <f t="shared" si="31"/>
        <v>Alto</v>
      </c>
      <c r="N54" s="95" t="s">
        <v>326</v>
      </c>
      <c r="O54" s="85" t="s">
        <v>121</v>
      </c>
      <c r="P54" s="85" t="s">
        <v>122</v>
      </c>
      <c r="Q54" s="85" t="s">
        <v>2</v>
      </c>
      <c r="R54" s="92">
        <f t="shared" si="70"/>
        <v>15</v>
      </c>
      <c r="S54" s="92">
        <f t="shared" si="71"/>
        <v>5</v>
      </c>
      <c r="T54" s="92">
        <f t="shared" si="72"/>
        <v>0</v>
      </c>
      <c r="U54" s="92">
        <f t="shared" si="73"/>
        <v>20</v>
      </c>
      <c r="V54" s="85" t="str">
        <f t="shared" si="36"/>
        <v>Control Adecuado</v>
      </c>
      <c r="W54" s="85" t="str">
        <f t="shared" si="74"/>
        <v>Cambie el valor de la probabilidad</v>
      </c>
      <c r="X54" s="79" t="s">
        <v>327</v>
      </c>
      <c r="Y54" s="85" t="s">
        <v>16</v>
      </c>
      <c r="Z54" s="85" t="s">
        <v>13</v>
      </c>
      <c r="AA54" s="92">
        <f t="shared" si="75"/>
        <v>2</v>
      </c>
      <c r="AB54" s="92">
        <f t="shared" si="76"/>
        <v>4</v>
      </c>
      <c r="AC54" s="92">
        <f t="shared" si="77"/>
        <v>6</v>
      </c>
      <c r="AD54" s="105" t="str">
        <f t="shared" si="41"/>
        <v>Alto</v>
      </c>
    </row>
    <row r="55" spans="2:30" s="84" customFormat="1" ht="90" thickBot="1" x14ac:dyDescent="0.3">
      <c r="B55" s="107" t="s">
        <v>468</v>
      </c>
      <c r="C55" s="93" t="s">
        <v>60</v>
      </c>
      <c r="D55" s="85" t="s">
        <v>119</v>
      </c>
      <c r="E55" s="79" t="s">
        <v>329</v>
      </c>
      <c r="F55" s="80" t="s">
        <v>328</v>
      </c>
      <c r="G55" s="80" t="s">
        <v>332</v>
      </c>
      <c r="H55" s="85" t="s">
        <v>16</v>
      </c>
      <c r="I55" s="85" t="s">
        <v>24</v>
      </c>
      <c r="J55" s="92">
        <f t="shared" ref="J55" si="89">IF(H55="Raro",1,(IF(H55="Poco Probable",2,(IF(H55="Posible",3,(IF(H55="Probable",4,(IF(H55="Casi Seguro",5,0)))))))))</f>
        <v>2</v>
      </c>
      <c r="K55" s="92">
        <f t="shared" ref="K55" si="90">IF(I55="Insignificante",1,(IF(I55="Menor",2,(IF(I55="Moderado",3,(IF(I55="Mayor",4,(IF(I55="Catastrófico",5,0)))))))))</f>
        <v>3</v>
      </c>
      <c r="L55" s="92">
        <f t="shared" ref="L55" si="91">J55+K55</f>
        <v>5</v>
      </c>
      <c r="M55" s="85" t="str">
        <f t="shared" si="31"/>
        <v>Medio</v>
      </c>
      <c r="N55" s="95" t="s">
        <v>334</v>
      </c>
      <c r="O55" s="85" t="s">
        <v>121</v>
      </c>
      <c r="P55" s="85" t="s">
        <v>122</v>
      </c>
      <c r="Q55" s="85" t="s">
        <v>2</v>
      </c>
      <c r="R55" s="92">
        <f t="shared" ref="R55" si="92">IF(O55="Correctivo",5,(IF(O55="Preventivo",15,(IF(O55="Detectivo",20,0)))))</f>
        <v>15</v>
      </c>
      <c r="S55" s="92">
        <f t="shared" ref="S55" si="93">IF(P55="Manual",5,(IF(P55="Automático",10,0)))</f>
        <v>5</v>
      </c>
      <c r="T55" s="92">
        <f t="shared" ref="T55" si="94">IF(Q55="Probabilidad",0,(IF(Q55="Impacto",0,(IF(Q55="Ambos",10,0)))))</f>
        <v>0</v>
      </c>
      <c r="U55" s="92">
        <f t="shared" ref="U55" si="95">SUM(R55+S55+T55)</f>
        <v>20</v>
      </c>
      <c r="V55" s="85" t="str">
        <f t="shared" si="36"/>
        <v>Control Adecuado</v>
      </c>
      <c r="W55" s="85" t="str">
        <f t="shared" ref="W55" si="96">IF(Q55="Probabilidad","Cambie el valor de la probabilidad",(IF(Q55="Impacto","Cambie el valor del impacto",(IF(Q55="Ambos","Cambie probabilidad e impacto","Sin Acción")))))</f>
        <v>Cambie el valor de la probabilidad</v>
      </c>
      <c r="X55" s="79" t="s">
        <v>331</v>
      </c>
      <c r="Y55" s="85" t="s">
        <v>15</v>
      </c>
      <c r="Z55" s="85" t="s">
        <v>24</v>
      </c>
      <c r="AA55" s="92">
        <f t="shared" ref="AA55" si="97">IF(Y55="Raro",1,(IF(Y55="Poco Probable",2,(IF(Y55="Posible",3,(IF(Y55="Probable",4,(IF(Y55="Casi Seguro",5,0)))))))))</f>
        <v>1</v>
      </c>
      <c r="AB55" s="92">
        <f t="shared" ref="AB55" si="98">IF(Z55="Insignificante",1,(IF(Z55="Menor",2,(IF(Z55="Moderado",3,(IF(Z55="Mayor",4,(IF(Z55="Catastrófico",5,0)))))))))</f>
        <v>3</v>
      </c>
      <c r="AC55" s="92">
        <f t="shared" ref="AC55" si="99">AA55+AB55</f>
        <v>4</v>
      </c>
      <c r="AD55" s="105" t="str">
        <f t="shared" si="41"/>
        <v>Bajo</v>
      </c>
    </row>
    <row r="56" spans="2:30" s="84" customFormat="1" ht="102.75" thickBot="1" x14ac:dyDescent="0.3">
      <c r="B56" s="107" t="s">
        <v>469</v>
      </c>
      <c r="C56" s="93" t="s">
        <v>60</v>
      </c>
      <c r="D56" s="85" t="s">
        <v>119</v>
      </c>
      <c r="E56" s="79" t="s">
        <v>348</v>
      </c>
      <c r="F56" s="80" t="s">
        <v>335</v>
      </c>
      <c r="G56" s="80" t="s">
        <v>333</v>
      </c>
      <c r="H56" s="85" t="s">
        <v>16</v>
      </c>
      <c r="I56" s="85" t="s">
        <v>24</v>
      </c>
      <c r="J56" s="92">
        <f t="shared" si="67"/>
        <v>2</v>
      </c>
      <c r="K56" s="92">
        <f t="shared" si="68"/>
        <v>3</v>
      </c>
      <c r="L56" s="92">
        <f t="shared" si="69"/>
        <v>5</v>
      </c>
      <c r="M56" s="85" t="str">
        <f t="shared" si="31"/>
        <v>Medio</v>
      </c>
      <c r="N56" s="95" t="s">
        <v>336</v>
      </c>
      <c r="O56" s="85" t="s">
        <v>121</v>
      </c>
      <c r="P56" s="85" t="s">
        <v>122</v>
      </c>
      <c r="Q56" s="85" t="s">
        <v>2</v>
      </c>
      <c r="R56" s="92">
        <f t="shared" si="70"/>
        <v>15</v>
      </c>
      <c r="S56" s="92">
        <f t="shared" si="71"/>
        <v>5</v>
      </c>
      <c r="T56" s="92">
        <f t="shared" si="72"/>
        <v>0</v>
      </c>
      <c r="U56" s="92">
        <f t="shared" si="73"/>
        <v>20</v>
      </c>
      <c r="V56" s="85" t="str">
        <f t="shared" si="36"/>
        <v>Control Adecuado</v>
      </c>
      <c r="W56" s="85" t="str">
        <f t="shared" si="74"/>
        <v>Cambie el valor de la probabilidad</v>
      </c>
      <c r="X56" s="79" t="s">
        <v>337</v>
      </c>
      <c r="Y56" s="85" t="s">
        <v>15</v>
      </c>
      <c r="Z56" s="85" t="s">
        <v>24</v>
      </c>
      <c r="AA56" s="92">
        <f t="shared" si="75"/>
        <v>1</v>
      </c>
      <c r="AB56" s="92">
        <f t="shared" si="76"/>
        <v>3</v>
      </c>
      <c r="AC56" s="92">
        <f t="shared" si="77"/>
        <v>4</v>
      </c>
      <c r="AD56" s="105" t="str">
        <f t="shared" si="41"/>
        <v>Bajo</v>
      </c>
    </row>
    <row r="57" spans="2:30" s="84" customFormat="1" ht="64.5" thickBot="1" x14ac:dyDescent="0.3">
      <c r="B57" s="107" t="s">
        <v>470</v>
      </c>
      <c r="C57" s="93" t="s">
        <v>60</v>
      </c>
      <c r="D57" s="85" t="s">
        <v>119</v>
      </c>
      <c r="E57" s="79" t="s">
        <v>338</v>
      </c>
      <c r="F57" s="80" t="s">
        <v>340</v>
      </c>
      <c r="G57" s="80" t="s">
        <v>339</v>
      </c>
      <c r="H57" s="85" t="s">
        <v>17</v>
      </c>
      <c r="I57" s="85" t="s">
        <v>13</v>
      </c>
      <c r="J57" s="92">
        <f t="shared" ref="J57" si="100">IF(H57="Raro",1,(IF(H57="Poco Probable",2,(IF(H57="Posible",3,(IF(H57="Probable",4,(IF(H57="Casi Seguro",5,0)))))))))</f>
        <v>3</v>
      </c>
      <c r="K57" s="92">
        <f t="shared" ref="K57" si="101">IF(I57="Insignificante",1,(IF(I57="Menor",2,(IF(I57="Moderado",3,(IF(I57="Mayor",4,(IF(I57="Catastrófico",5,0)))))))))</f>
        <v>4</v>
      </c>
      <c r="L57" s="92">
        <f t="shared" ref="L57" si="102">J57+K57</f>
        <v>7</v>
      </c>
      <c r="M57" s="85" t="str">
        <f t="shared" si="31"/>
        <v>Alto</v>
      </c>
      <c r="N57" s="95" t="s">
        <v>341</v>
      </c>
      <c r="O57" s="85" t="s">
        <v>121</v>
      </c>
      <c r="P57" s="85" t="s">
        <v>122</v>
      </c>
      <c r="Q57" s="85" t="s">
        <v>2</v>
      </c>
      <c r="R57" s="92">
        <f t="shared" ref="R57" si="103">IF(O57="Correctivo",5,(IF(O57="Preventivo",15,(IF(O57="Detectivo",20,0)))))</f>
        <v>15</v>
      </c>
      <c r="S57" s="92">
        <f t="shared" ref="S57" si="104">IF(P57="Manual",5,(IF(P57="Automático",10,0)))</f>
        <v>5</v>
      </c>
      <c r="T57" s="92">
        <f t="shared" ref="T57" si="105">IF(Q57="Probabilidad",0,(IF(Q57="Impacto",0,(IF(Q57="Ambos",10,0)))))</f>
        <v>0</v>
      </c>
      <c r="U57" s="92">
        <f t="shared" ref="U57" si="106">SUM(R57+S57+T57)</f>
        <v>20</v>
      </c>
      <c r="V57" s="85" t="str">
        <f t="shared" si="36"/>
        <v>Control Adecuado</v>
      </c>
      <c r="W57" s="85" t="str">
        <f t="shared" ref="W57" si="107">IF(Q57="Probabilidad","Cambie el valor de la probabilidad",(IF(Q57="Impacto","Cambie el valor del impacto",(IF(Q57="Ambos","Cambie probabilidad e impacto","Sin Acción")))))</f>
        <v>Cambie el valor de la probabilidad</v>
      </c>
      <c r="X57" s="79" t="s">
        <v>342</v>
      </c>
      <c r="Y57" s="85" t="s">
        <v>16</v>
      </c>
      <c r="Z57" s="85" t="s">
        <v>13</v>
      </c>
      <c r="AA57" s="92">
        <f t="shared" ref="AA57" si="108">IF(Y57="Raro",1,(IF(Y57="Poco Probable",2,(IF(Y57="Posible",3,(IF(Y57="Probable",4,(IF(Y57="Casi Seguro",5,0)))))))))</f>
        <v>2</v>
      </c>
      <c r="AB57" s="92">
        <f t="shared" ref="AB57" si="109">IF(Z57="Insignificante",1,(IF(Z57="Menor",2,(IF(Z57="Moderado",3,(IF(Z57="Mayor",4,(IF(Z57="Catastrófico",5,0)))))))))</f>
        <v>4</v>
      </c>
      <c r="AC57" s="92">
        <f t="shared" ref="AC57" si="110">AA57+AB57</f>
        <v>6</v>
      </c>
      <c r="AD57" s="105" t="str">
        <f t="shared" si="41"/>
        <v>Alto</v>
      </c>
    </row>
    <row r="58" spans="2:30" s="84" customFormat="1" ht="64.5" thickBot="1" x14ac:dyDescent="0.3">
      <c r="B58" s="107" t="s">
        <v>471</v>
      </c>
      <c r="C58" s="93" t="s">
        <v>59</v>
      </c>
      <c r="D58" s="85" t="s">
        <v>51</v>
      </c>
      <c r="E58" s="79" t="s">
        <v>345</v>
      </c>
      <c r="F58" s="96" t="s">
        <v>344</v>
      </c>
      <c r="G58" s="90" t="s">
        <v>343</v>
      </c>
      <c r="H58" s="85" t="s">
        <v>17</v>
      </c>
      <c r="I58" s="85" t="s">
        <v>13</v>
      </c>
      <c r="J58" s="92">
        <f t="shared" si="28"/>
        <v>3</v>
      </c>
      <c r="K58" s="92">
        <f t="shared" si="29"/>
        <v>4</v>
      </c>
      <c r="L58" s="92">
        <f t="shared" si="30"/>
        <v>7</v>
      </c>
      <c r="M58" s="85" t="str">
        <f t="shared" si="31"/>
        <v>Alto</v>
      </c>
      <c r="N58" s="94" t="s">
        <v>346</v>
      </c>
      <c r="O58" s="85" t="s">
        <v>207</v>
      </c>
      <c r="P58" s="85" t="s">
        <v>122</v>
      </c>
      <c r="Q58" s="85" t="s">
        <v>2</v>
      </c>
      <c r="R58" s="92">
        <f t="shared" si="32"/>
        <v>20</v>
      </c>
      <c r="S58" s="92">
        <f t="shared" si="33"/>
        <v>5</v>
      </c>
      <c r="T58" s="92">
        <f t="shared" si="34"/>
        <v>0</v>
      </c>
      <c r="U58" s="92">
        <f t="shared" si="35"/>
        <v>25</v>
      </c>
      <c r="V58" s="85" t="str">
        <f t="shared" si="36"/>
        <v>Control Adecuado</v>
      </c>
      <c r="W58" s="85" t="str">
        <f t="shared" si="37"/>
        <v>Cambie el valor de la probabilidad</v>
      </c>
      <c r="X58" s="79" t="s">
        <v>347</v>
      </c>
      <c r="Y58" s="85" t="s">
        <v>16</v>
      </c>
      <c r="Z58" s="85" t="s">
        <v>13</v>
      </c>
      <c r="AA58" s="92">
        <f t="shared" si="38"/>
        <v>2</v>
      </c>
      <c r="AB58" s="92">
        <f t="shared" si="39"/>
        <v>4</v>
      </c>
      <c r="AC58" s="92">
        <f t="shared" si="40"/>
        <v>6</v>
      </c>
      <c r="AD58" s="105" t="str">
        <f t="shared" si="41"/>
        <v>Alto</v>
      </c>
    </row>
    <row r="59" spans="2:30" s="84" customFormat="1" ht="51.75" thickBot="1" x14ac:dyDescent="0.3">
      <c r="B59" s="107" t="s">
        <v>472</v>
      </c>
      <c r="C59" s="93" t="s">
        <v>59</v>
      </c>
      <c r="D59" s="85" t="s">
        <v>51</v>
      </c>
      <c r="E59" s="79" t="s">
        <v>353</v>
      </c>
      <c r="F59" s="80" t="s">
        <v>349</v>
      </c>
      <c r="G59" s="80" t="s">
        <v>350</v>
      </c>
      <c r="H59" s="85" t="s">
        <v>15</v>
      </c>
      <c r="I59" s="85" t="s">
        <v>24</v>
      </c>
      <c r="J59" s="92">
        <f t="shared" ref="J59" si="111">IF(H59="Raro",1,(IF(H59="Poco Probable",2,(IF(H59="Posible",3,(IF(H59="Probable",4,(IF(H59="Casi Seguro",5,0)))))))))</f>
        <v>1</v>
      </c>
      <c r="K59" s="92">
        <f t="shared" ref="K59" si="112">IF(I59="Insignificante",1,(IF(I59="Menor",2,(IF(I59="Moderado",3,(IF(I59="Mayor",4,(IF(I59="Catastrófico",5,0)))))))))</f>
        <v>3</v>
      </c>
      <c r="L59" s="92">
        <f t="shared" ref="L59" si="113">J59+K59</f>
        <v>4</v>
      </c>
      <c r="M59" s="85" t="str">
        <f t="shared" si="31"/>
        <v>Bajo</v>
      </c>
      <c r="N59" s="94" t="s">
        <v>351</v>
      </c>
      <c r="O59" s="85" t="s">
        <v>121</v>
      </c>
      <c r="P59" s="85" t="s">
        <v>122</v>
      </c>
      <c r="Q59" s="85" t="s">
        <v>125</v>
      </c>
      <c r="R59" s="92">
        <f t="shared" ref="R59" si="114">IF(O59="Correctivo",5,(IF(O59="Preventivo",15,(IF(O59="Detectivo",20,0)))))</f>
        <v>15</v>
      </c>
      <c r="S59" s="92">
        <f t="shared" ref="S59" si="115">IF(P59="Manual",5,(IF(P59="Automático",10,0)))</f>
        <v>5</v>
      </c>
      <c r="T59" s="92">
        <f t="shared" ref="T59" si="116">IF(Q59="Probabilidad",0,(IF(Q59="Impacto",0,(IF(Q59="Ambos",10,0)))))</f>
        <v>10</v>
      </c>
      <c r="U59" s="92">
        <f t="shared" ref="U59" si="117">SUM(R59+S59+T59)</f>
        <v>30</v>
      </c>
      <c r="V59" s="85" t="str">
        <f t="shared" si="36"/>
        <v>Control Fuerte</v>
      </c>
      <c r="W59" s="85" t="str">
        <f t="shared" ref="W59" si="118">IF(Q59="Probabilidad","Cambie el valor de la probabilidad",(IF(Q59="Impacto","Cambie el valor del impacto",(IF(Q59="Ambos","Cambie probabilidad e impacto","Sin Acción")))))</f>
        <v>Cambie probabilidad e impacto</v>
      </c>
      <c r="X59" s="79" t="s">
        <v>394</v>
      </c>
      <c r="Y59" s="85" t="s">
        <v>15</v>
      </c>
      <c r="Z59" s="85" t="s">
        <v>24</v>
      </c>
      <c r="AA59" s="92">
        <f t="shared" ref="AA59" si="119">IF(Y59="Raro",1,(IF(Y59="Poco Probable",2,(IF(Y59="Posible",3,(IF(Y59="Probable",4,(IF(Y59="Casi Seguro",5,0)))))))))</f>
        <v>1</v>
      </c>
      <c r="AB59" s="92">
        <f t="shared" ref="AB59" si="120">IF(Z59="Insignificante",1,(IF(Z59="Menor",2,(IF(Z59="Moderado",3,(IF(Z59="Mayor",4,(IF(Z59="Catastrófico",5,0)))))))))</f>
        <v>3</v>
      </c>
      <c r="AC59" s="92">
        <f t="shared" ref="AC59" si="121">AA59+AB59</f>
        <v>4</v>
      </c>
      <c r="AD59" s="105" t="str">
        <f t="shared" si="41"/>
        <v>Bajo</v>
      </c>
    </row>
    <row r="60" spans="2:30" s="84" customFormat="1" ht="39" thickBot="1" x14ac:dyDescent="0.3">
      <c r="B60" s="107" t="s">
        <v>473</v>
      </c>
      <c r="C60" s="93" t="s">
        <v>59</v>
      </c>
      <c r="D60" s="85" t="s">
        <v>51</v>
      </c>
      <c r="E60" s="79" t="s">
        <v>352</v>
      </c>
      <c r="F60" s="80" t="s">
        <v>354</v>
      </c>
      <c r="G60" s="80" t="s">
        <v>364</v>
      </c>
      <c r="H60" s="85" t="s">
        <v>17</v>
      </c>
      <c r="I60" s="85" t="s">
        <v>13</v>
      </c>
      <c r="J60" s="92">
        <f t="shared" ref="J60" si="122">IF(H60="Raro",1,(IF(H60="Poco Probable",2,(IF(H60="Posible",3,(IF(H60="Probable",4,(IF(H60="Casi Seguro",5,0)))))))))</f>
        <v>3</v>
      </c>
      <c r="K60" s="92">
        <f t="shared" ref="K60" si="123">IF(I60="Insignificante",1,(IF(I60="Menor",2,(IF(I60="Moderado",3,(IF(I60="Mayor",4,(IF(I60="Catastrófico",5,0)))))))))</f>
        <v>4</v>
      </c>
      <c r="L60" s="92">
        <f t="shared" ref="L60" si="124">J60+K60</f>
        <v>7</v>
      </c>
      <c r="M60" s="85" t="str">
        <f t="shared" si="31"/>
        <v>Alto</v>
      </c>
      <c r="N60" s="94" t="s">
        <v>355</v>
      </c>
      <c r="O60" s="85" t="s">
        <v>121</v>
      </c>
      <c r="P60" s="85" t="s">
        <v>122</v>
      </c>
      <c r="Q60" s="85" t="s">
        <v>2</v>
      </c>
      <c r="R60" s="92">
        <f t="shared" ref="R60" si="125">IF(O60="Correctivo",5,(IF(O60="Preventivo",15,(IF(O60="Detectivo",20,0)))))</f>
        <v>15</v>
      </c>
      <c r="S60" s="92">
        <f t="shared" ref="S60" si="126">IF(P60="Manual",5,(IF(P60="Automático",10,0)))</f>
        <v>5</v>
      </c>
      <c r="T60" s="92">
        <f t="shared" ref="T60" si="127">IF(Q60="Probabilidad",0,(IF(Q60="Impacto",0,(IF(Q60="Ambos",10,0)))))</f>
        <v>0</v>
      </c>
      <c r="U60" s="92">
        <f t="shared" ref="U60" si="128">SUM(R60+S60+T60)</f>
        <v>20</v>
      </c>
      <c r="V60" s="85" t="str">
        <f t="shared" si="36"/>
        <v>Control Adecuado</v>
      </c>
      <c r="W60" s="85" t="str">
        <f t="shared" ref="W60" si="129">IF(Q60="Probabilidad","Cambie el valor de la probabilidad",(IF(Q60="Impacto","Cambie el valor del impacto",(IF(Q60="Ambos","Cambie probabilidad e impacto","Sin Acción")))))</f>
        <v>Cambie el valor de la probabilidad</v>
      </c>
      <c r="X60" s="79" t="s">
        <v>395</v>
      </c>
      <c r="Y60" s="85" t="s">
        <v>16</v>
      </c>
      <c r="Z60" s="85" t="s">
        <v>13</v>
      </c>
      <c r="AA60" s="92">
        <f t="shared" ref="AA60" si="130">IF(Y60="Raro",1,(IF(Y60="Poco Probable",2,(IF(Y60="Posible",3,(IF(Y60="Probable",4,(IF(Y60="Casi Seguro",5,0)))))))))</f>
        <v>2</v>
      </c>
      <c r="AB60" s="92">
        <f t="shared" ref="AB60" si="131">IF(Z60="Insignificante",1,(IF(Z60="Menor",2,(IF(Z60="Moderado",3,(IF(Z60="Mayor",4,(IF(Z60="Catastrófico",5,0)))))))))</f>
        <v>4</v>
      </c>
      <c r="AC60" s="92">
        <f t="shared" ref="AC60" si="132">AA60+AB60</f>
        <v>6</v>
      </c>
      <c r="AD60" s="105" t="str">
        <f t="shared" si="41"/>
        <v>Alto</v>
      </c>
    </row>
    <row r="61" spans="2:30" s="84" customFormat="1" ht="39" thickBot="1" x14ac:dyDescent="0.3">
      <c r="B61" s="107" t="s">
        <v>356</v>
      </c>
      <c r="C61" s="93" t="s">
        <v>108</v>
      </c>
      <c r="D61" s="85" t="s">
        <v>47</v>
      </c>
      <c r="E61" s="79" t="s">
        <v>357</v>
      </c>
      <c r="F61" s="80" t="s">
        <v>358</v>
      </c>
      <c r="G61" s="80" t="s">
        <v>359</v>
      </c>
      <c r="H61" s="85" t="s">
        <v>17</v>
      </c>
      <c r="I61" s="85" t="s">
        <v>13</v>
      </c>
      <c r="J61" s="92">
        <f t="shared" ref="J61:J62" si="133">IF(H61="Raro",1,(IF(H61="Poco Probable",2,(IF(H61="Posible",3,(IF(H61="Probable",4,(IF(H61="Casi Seguro",5,0)))))))))</f>
        <v>3</v>
      </c>
      <c r="K61" s="92">
        <f t="shared" ref="K61:K62" si="134">IF(I61="Insignificante",1,(IF(I61="Menor",2,(IF(I61="Moderado",3,(IF(I61="Mayor",4,(IF(I61="Catastrófico",5,0)))))))))</f>
        <v>4</v>
      </c>
      <c r="L61" s="92">
        <f t="shared" ref="L61:L62" si="135">J61+K61</f>
        <v>7</v>
      </c>
      <c r="M61" s="85" t="str">
        <f t="shared" si="31"/>
        <v>Alto</v>
      </c>
      <c r="N61" s="94" t="s">
        <v>360</v>
      </c>
      <c r="O61" s="85" t="s">
        <v>121</v>
      </c>
      <c r="P61" s="85" t="s">
        <v>122</v>
      </c>
      <c r="Q61" s="85" t="s">
        <v>2</v>
      </c>
      <c r="R61" s="92">
        <f t="shared" ref="R61:R62" si="136">IF(O61="Correctivo",5,(IF(O61="Preventivo",15,(IF(O61="Detectivo",20,0)))))</f>
        <v>15</v>
      </c>
      <c r="S61" s="92">
        <f t="shared" ref="S61:S62" si="137">IF(P61="Manual",5,(IF(P61="Automático",10,0)))</f>
        <v>5</v>
      </c>
      <c r="T61" s="92">
        <f t="shared" ref="T61:T62" si="138">IF(Q61="Probabilidad",0,(IF(Q61="Impacto",0,(IF(Q61="Ambos",10,0)))))</f>
        <v>0</v>
      </c>
      <c r="U61" s="92">
        <f t="shared" ref="U61:U62" si="139">SUM(R61+S61+T61)</f>
        <v>20</v>
      </c>
      <c r="V61" s="85" t="str">
        <f t="shared" si="36"/>
        <v>Control Adecuado</v>
      </c>
      <c r="W61" s="85" t="str">
        <f t="shared" ref="W61:W62" si="140">IF(Q61="Probabilidad","Cambie el valor de la probabilidad",(IF(Q61="Impacto","Cambie el valor del impacto",(IF(Q61="Ambos","Cambie probabilidad e impacto","Sin Acción")))))</f>
        <v>Cambie el valor de la probabilidad</v>
      </c>
      <c r="X61" s="79" t="s">
        <v>382</v>
      </c>
      <c r="Y61" s="85" t="s">
        <v>15</v>
      </c>
      <c r="Z61" s="85" t="s">
        <v>13</v>
      </c>
      <c r="AA61" s="92">
        <f t="shared" ref="AA61:AA62" si="141">IF(Y61="Raro",1,(IF(Y61="Poco Probable",2,(IF(Y61="Posible",3,(IF(Y61="Probable",4,(IF(Y61="Casi Seguro",5,0)))))))))</f>
        <v>1</v>
      </c>
      <c r="AB61" s="92">
        <f t="shared" ref="AB61:AB62" si="142">IF(Z61="Insignificante",1,(IF(Z61="Menor",2,(IF(Z61="Moderado",3,(IF(Z61="Mayor",4,(IF(Z61="Catastrófico",5,0)))))))))</f>
        <v>4</v>
      </c>
      <c r="AC61" s="92">
        <f t="shared" ref="AC61:AC62" si="143">AA61+AB61</f>
        <v>5</v>
      </c>
      <c r="AD61" s="105" t="str">
        <f t="shared" si="41"/>
        <v>Medio</v>
      </c>
    </row>
    <row r="62" spans="2:30" s="84" customFormat="1" ht="77.25" thickBot="1" x14ac:dyDescent="0.3">
      <c r="B62" s="107" t="s">
        <v>474</v>
      </c>
      <c r="C62" s="93" t="s">
        <v>59</v>
      </c>
      <c r="D62" s="85" t="s">
        <v>120</v>
      </c>
      <c r="E62" s="79" t="s">
        <v>361</v>
      </c>
      <c r="F62" s="80" t="s">
        <v>362</v>
      </c>
      <c r="G62" s="80" t="s">
        <v>363</v>
      </c>
      <c r="H62" s="85" t="s">
        <v>16</v>
      </c>
      <c r="I62" s="85" t="s">
        <v>11</v>
      </c>
      <c r="J62" s="92">
        <f t="shared" si="133"/>
        <v>2</v>
      </c>
      <c r="K62" s="92">
        <f t="shared" si="134"/>
        <v>1</v>
      </c>
      <c r="L62" s="92">
        <f t="shared" si="135"/>
        <v>3</v>
      </c>
      <c r="M62" s="85" t="str">
        <f t="shared" si="31"/>
        <v>Bajo</v>
      </c>
      <c r="N62" s="94" t="s">
        <v>365</v>
      </c>
      <c r="O62" s="85" t="s">
        <v>121</v>
      </c>
      <c r="P62" s="85" t="s">
        <v>122</v>
      </c>
      <c r="Q62" s="85" t="s">
        <v>2</v>
      </c>
      <c r="R62" s="92">
        <f t="shared" si="136"/>
        <v>15</v>
      </c>
      <c r="S62" s="92">
        <f t="shared" si="137"/>
        <v>5</v>
      </c>
      <c r="T62" s="92">
        <f t="shared" si="138"/>
        <v>0</v>
      </c>
      <c r="U62" s="92">
        <f t="shared" si="139"/>
        <v>20</v>
      </c>
      <c r="V62" s="85" t="str">
        <f t="shared" si="36"/>
        <v>Control Adecuado</v>
      </c>
      <c r="W62" s="85" t="str">
        <f t="shared" si="140"/>
        <v>Cambie el valor de la probabilidad</v>
      </c>
      <c r="X62" s="79" t="s">
        <v>381</v>
      </c>
      <c r="Y62" s="85" t="s">
        <v>15</v>
      </c>
      <c r="Z62" s="85" t="s">
        <v>11</v>
      </c>
      <c r="AA62" s="92">
        <f t="shared" si="141"/>
        <v>1</v>
      </c>
      <c r="AB62" s="92">
        <f t="shared" si="142"/>
        <v>1</v>
      </c>
      <c r="AC62" s="92">
        <f t="shared" si="143"/>
        <v>2</v>
      </c>
      <c r="AD62" s="105" t="str">
        <f t="shared" si="41"/>
        <v>Bajo</v>
      </c>
    </row>
    <row r="63" spans="2:30" s="84" customFormat="1" ht="77.25" thickBot="1" x14ac:dyDescent="0.3">
      <c r="B63" s="107" t="s">
        <v>475</v>
      </c>
      <c r="C63" s="93" t="s">
        <v>66</v>
      </c>
      <c r="D63" s="85" t="s">
        <v>120</v>
      </c>
      <c r="E63" s="79" t="s">
        <v>366</v>
      </c>
      <c r="F63" s="80" t="s">
        <v>367</v>
      </c>
      <c r="G63" s="80" t="s">
        <v>368</v>
      </c>
      <c r="H63" s="85" t="s">
        <v>18</v>
      </c>
      <c r="I63" s="85" t="s">
        <v>12</v>
      </c>
      <c r="J63" s="92">
        <f t="shared" ref="J63" si="144">IF(H63="Raro",1,(IF(H63="Poco Probable",2,(IF(H63="Posible",3,(IF(H63="Probable",4,(IF(H63="Casi Seguro",5,0)))))))))</f>
        <v>4</v>
      </c>
      <c r="K63" s="92">
        <f t="shared" ref="K63" si="145">IF(I63="Insignificante",1,(IF(I63="Menor",2,(IF(I63="Moderado",3,(IF(I63="Mayor",4,(IF(I63="Catastrófico",5,0)))))))))</f>
        <v>2</v>
      </c>
      <c r="L63" s="92">
        <f t="shared" ref="L63" si="146">J63+K63</f>
        <v>6</v>
      </c>
      <c r="M63" s="85" t="str">
        <f t="shared" si="31"/>
        <v>Alto</v>
      </c>
      <c r="N63" s="94" t="s">
        <v>369</v>
      </c>
      <c r="O63" s="85" t="s">
        <v>121</v>
      </c>
      <c r="P63" s="85" t="s">
        <v>122</v>
      </c>
      <c r="Q63" s="85" t="s">
        <v>125</v>
      </c>
      <c r="R63" s="92">
        <f t="shared" ref="R63" si="147">IF(O63="Correctivo",5,(IF(O63="Preventivo",15,(IF(O63="Detectivo",20,0)))))</f>
        <v>15</v>
      </c>
      <c r="S63" s="92">
        <f t="shared" ref="S63" si="148">IF(P63="Manual",5,(IF(P63="Automático",10,0)))</f>
        <v>5</v>
      </c>
      <c r="T63" s="92">
        <f t="shared" ref="T63" si="149">IF(Q63="Probabilidad",0,(IF(Q63="Impacto",0,(IF(Q63="Ambos",10,0)))))</f>
        <v>10</v>
      </c>
      <c r="U63" s="92">
        <f t="shared" ref="U63" si="150">SUM(R63+S63+T63)</f>
        <v>30</v>
      </c>
      <c r="V63" s="85" t="str">
        <f t="shared" si="36"/>
        <v>Control Fuerte</v>
      </c>
      <c r="W63" s="85" t="str">
        <f t="shared" ref="W63" si="151">IF(Q63="Probabilidad","Cambie el valor de la probabilidad",(IF(Q63="Impacto","Cambie el valor del impacto",(IF(Q63="Ambos","Cambie probabilidad e impacto","Sin Acción")))))</f>
        <v>Cambie probabilidad e impacto</v>
      </c>
      <c r="X63" s="79" t="s">
        <v>380</v>
      </c>
      <c r="Y63" s="85" t="s">
        <v>16</v>
      </c>
      <c r="Z63" s="85" t="s">
        <v>11</v>
      </c>
      <c r="AA63" s="92">
        <f t="shared" ref="AA63" si="152">IF(Y63="Raro",1,(IF(Y63="Poco Probable",2,(IF(Y63="Posible",3,(IF(Y63="Probable",4,(IF(Y63="Casi Seguro",5,0)))))))))</f>
        <v>2</v>
      </c>
      <c r="AB63" s="92">
        <f t="shared" ref="AB63" si="153">IF(Z63="Insignificante",1,(IF(Z63="Menor",2,(IF(Z63="Moderado",3,(IF(Z63="Mayor",4,(IF(Z63="Catastrófico",5,0)))))))))</f>
        <v>1</v>
      </c>
      <c r="AC63" s="92">
        <f t="shared" ref="AC63" si="154">AA63+AB63</f>
        <v>3</v>
      </c>
      <c r="AD63" s="105" t="str">
        <f t="shared" si="41"/>
        <v>Bajo</v>
      </c>
    </row>
    <row r="64" spans="2:30" s="84" customFormat="1" ht="128.25" thickBot="1" x14ac:dyDescent="0.3">
      <c r="B64" s="107" t="s">
        <v>370</v>
      </c>
      <c r="C64" s="93" t="s">
        <v>108</v>
      </c>
      <c r="D64" s="85" t="s">
        <v>120</v>
      </c>
      <c r="E64" s="79" t="s">
        <v>371</v>
      </c>
      <c r="F64" s="80" t="s">
        <v>372</v>
      </c>
      <c r="G64" s="80" t="s">
        <v>373</v>
      </c>
      <c r="H64" s="85" t="s">
        <v>18</v>
      </c>
      <c r="I64" s="85" t="s">
        <v>13</v>
      </c>
      <c r="J64" s="92">
        <f t="shared" ref="J64:J65" si="155">IF(H64="Raro",1,(IF(H64="Poco Probable",2,(IF(H64="Posible",3,(IF(H64="Probable",4,(IF(H64="Casi Seguro",5,0)))))))))</f>
        <v>4</v>
      </c>
      <c r="K64" s="92">
        <f t="shared" ref="K64:K65" si="156">IF(I64="Insignificante",1,(IF(I64="Menor",2,(IF(I64="Moderado",3,(IF(I64="Mayor",4,(IF(I64="Catastrófico",5,0)))))))))</f>
        <v>4</v>
      </c>
      <c r="L64" s="92">
        <f t="shared" ref="L64:L65" si="157">J64+K64</f>
        <v>8</v>
      </c>
      <c r="M64" s="85" t="str">
        <f t="shared" si="31"/>
        <v>Extremo</v>
      </c>
      <c r="N64" s="94" t="s">
        <v>374</v>
      </c>
      <c r="O64" s="85" t="s">
        <v>121</v>
      </c>
      <c r="P64" s="85" t="s">
        <v>122</v>
      </c>
      <c r="Q64" s="85" t="s">
        <v>2</v>
      </c>
      <c r="R64" s="92">
        <f t="shared" ref="R64:R65" si="158">IF(O64="Correctivo",5,(IF(O64="Preventivo",15,(IF(O64="Detectivo",20,0)))))</f>
        <v>15</v>
      </c>
      <c r="S64" s="92">
        <f t="shared" ref="S64:S65" si="159">IF(P64="Manual",5,(IF(P64="Automático",10,0)))</f>
        <v>5</v>
      </c>
      <c r="T64" s="92">
        <f t="shared" ref="T64:T65" si="160">IF(Q64="Probabilidad",0,(IF(Q64="Impacto",0,(IF(Q64="Ambos",10,0)))))</f>
        <v>0</v>
      </c>
      <c r="U64" s="92">
        <f t="shared" ref="U64:U65" si="161">SUM(R64+S64+T64)</f>
        <v>20</v>
      </c>
      <c r="V64" s="85" t="str">
        <f t="shared" si="36"/>
        <v>Control Adecuado</v>
      </c>
      <c r="W64" s="85" t="str">
        <f t="shared" ref="W64:W65" si="162">IF(Q64="Probabilidad","Cambie el valor de la probabilidad",(IF(Q64="Impacto","Cambie el valor del impacto",(IF(Q64="Ambos","Cambie probabilidad e impacto","Sin Acción")))))</f>
        <v>Cambie el valor de la probabilidad</v>
      </c>
      <c r="X64" s="79" t="s">
        <v>379</v>
      </c>
      <c r="Y64" s="85" t="s">
        <v>15</v>
      </c>
      <c r="Z64" s="85" t="s">
        <v>13</v>
      </c>
      <c r="AA64" s="92">
        <f t="shared" ref="AA64:AA65" si="163">IF(Y64="Raro",1,(IF(Y64="Poco Probable",2,(IF(Y64="Posible",3,(IF(Y64="Probable",4,(IF(Y64="Casi Seguro",5,0)))))))))</f>
        <v>1</v>
      </c>
      <c r="AB64" s="92">
        <f t="shared" ref="AB64:AB65" si="164">IF(Z64="Insignificante",1,(IF(Z64="Menor",2,(IF(Z64="Moderado",3,(IF(Z64="Mayor",4,(IF(Z64="Catastrófico",5,0)))))))))</f>
        <v>4</v>
      </c>
      <c r="AC64" s="92">
        <f t="shared" ref="AC64:AC65" si="165">AA64+AB64</f>
        <v>5</v>
      </c>
      <c r="AD64" s="105" t="str">
        <f t="shared" si="41"/>
        <v>Medio</v>
      </c>
    </row>
    <row r="65" spans="2:30" s="84" customFormat="1" ht="90" thickBot="1" x14ac:dyDescent="0.3">
      <c r="B65" s="107" t="s">
        <v>476</v>
      </c>
      <c r="C65" s="93" t="s">
        <v>59</v>
      </c>
      <c r="D65" s="85" t="s">
        <v>45</v>
      </c>
      <c r="E65" s="79" t="s">
        <v>375</v>
      </c>
      <c r="F65" s="80" t="s">
        <v>376</v>
      </c>
      <c r="G65" s="80" t="s">
        <v>377</v>
      </c>
      <c r="H65" s="85" t="s">
        <v>19</v>
      </c>
      <c r="I65" s="85" t="s">
        <v>14</v>
      </c>
      <c r="J65" s="92">
        <f t="shared" si="155"/>
        <v>5</v>
      </c>
      <c r="K65" s="92">
        <f t="shared" si="156"/>
        <v>5</v>
      </c>
      <c r="L65" s="92">
        <f t="shared" si="157"/>
        <v>10</v>
      </c>
      <c r="M65" s="85" t="str">
        <f t="shared" si="31"/>
        <v>Extremo</v>
      </c>
      <c r="N65" s="94" t="s">
        <v>494</v>
      </c>
      <c r="O65" s="85" t="s">
        <v>207</v>
      </c>
      <c r="P65" s="85" t="s">
        <v>122</v>
      </c>
      <c r="Q65" s="85" t="s">
        <v>125</v>
      </c>
      <c r="R65" s="92">
        <f t="shared" si="158"/>
        <v>20</v>
      </c>
      <c r="S65" s="92">
        <f t="shared" si="159"/>
        <v>5</v>
      </c>
      <c r="T65" s="92">
        <f t="shared" si="160"/>
        <v>10</v>
      </c>
      <c r="U65" s="92">
        <f t="shared" si="161"/>
        <v>35</v>
      </c>
      <c r="V65" s="85" t="str">
        <f t="shared" si="36"/>
        <v>Control Fuerte</v>
      </c>
      <c r="W65" s="85" t="str">
        <f t="shared" si="162"/>
        <v>Cambie probabilidad e impacto</v>
      </c>
      <c r="X65" s="79" t="s">
        <v>378</v>
      </c>
      <c r="Y65" s="85" t="s">
        <v>17</v>
      </c>
      <c r="Z65" s="85" t="s">
        <v>12</v>
      </c>
      <c r="AA65" s="92">
        <f t="shared" si="163"/>
        <v>3</v>
      </c>
      <c r="AB65" s="92">
        <f t="shared" si="164"/>
        <v>2</v>
      </c>
      <c r="AC65" s="92">
        <f t="shared" si="165"/>
        <v>5</v>
      </c>
      <c r="AD65" s="105" t="str">
        <f t="shared" si="41"/>
        <v>Medio</v>
      </c>
    </row>
    <row r="66" spans="2:30" s="97" customFormat="1" ht="77.25" thickBot="1" x14ac:dyDescent="0.3">
      <c r="B66" s="107" t="s">
        <v>477</v>
      </c>
      <c r="C66" s="93" t="s">
        <v>59</v>
      </c>
      <c r="D66" s="98" t="s">
        <v>45</v>
      </c>
      <c r="E66" s="79" t="s">
        <v>383</v>
      </c>
      <c r="F66" s="80" t="s">
        <v>384</v>
      </c>
      <c r="G66" s="80" t="s">
        <v>385</v>
      </c>
      <c r="H66" s="98" t="s">
        <v>18</v>
      </c>
      <c r="I66" s="98" t="s">
        <v>24</v>
      </c>
      <c r="J66" s="92">
        <f t="shared" ref="J66" si="166">IF(H66="Raro",1,(IF(H66="Poco Probable",2,(IF(H66="Posible",3,(IF(H66="Probable",4,(IF(H66="Casi Seguro",5,0)))))))))</f>
        <v>4</v>
      </c>
      <c r="K66" s="92">
        <f t="shared" ref="K66" si="167">IF(I66="Insignificante",1,(IF(I66="Menor",2,(IF(I66="Moderado",3,(IF(I66="Mayor",4,(IF(I66="Catastrófico",5,0)))))))))</f>
        <v>3</v>
      </c>
      <c r="L66" s="92">
        <f t="shared" ref="L66" si="168">J66+K66</f>
        <v>7</v>
      </c>
      <c r="M66" s="98" t="str">
        <f t="shared" si="31"/>
        <v>Alto</v>
      </c>
      <c r="N66" s="94" t="s">
        <v>386</v>
      </c>
      <c r="O66" s="98" t="s">
        <v>207</v>
      </c>
      <c r="P66" s="98" t="s">
        <v>122</v>
      </c>
      <c r="Q66" s="98" t="s">
        <v>125</v>
      </c>
      <c r="R66" s="92">
        <f t="shared" ref="R66" si="169">IF(O66="Correctivo",5,(IF(O66="Preventivo",15,(IF(O66="Detectivo",20,0)))))</f>
        <v>20</v>
      </c>
      <c r="S66" s="92">
        <f t="shared" ref="S66" si="170">IF(P66="Manual",5,(IF(P66="Automático",10,0)))</f>
        <v>5</v>
      </c>
      <c r="T66" s="92">
        <f t="shared" ref="T66" si="171">IF(Q66="Probabilidad",0,(IF(Q66="Impacto",0,(IF(Q66="Ambos",10,0)))))</f>
        <v>10</v>
      </c>
      <c r="U66" s="92">
        <f t="shared" ref="U66" si="172">SUM(R66+S66+T66)</f>
        <v>35</v>
      </c>
      <c r="V66" s="98" t="str">
        <f t="shared" si="36"/>
        <v>Control Fuerte</v>
      </c>
      <c r="W66" s="98" t="str">
        <f t="shared" ref="W66" si="173">IF(Q66="Probabilidad","Cambie el valor de la probabilidad",(IF(Q66="Impacto","Cambie el valor del impacto",(IF(Q66="Ambos","Cambie probabilidad e impacto","Sin Acción")))))</f>
        <v>Cambie probabilidad e impacto</v>
      </c>
      <c r="X66" s="79" t="s">
        <v>387</v>
      </c>
      <c r="Y66" s="98" t="s">
        <v>17</v>
      </c>
      <c r="Z66" s="98" t="s">
        <v>12</v>
      </c>
      <c r="AA66" s="92">
        <f t="shared" ref="AA66" si="174">IF(Y66="Raro",1,(IF(Y66="Poco Probable",2,(IF(Y66="Posible",3,(IF(Y66="Probable",4,(IF(Y66="Casi Seguro",5,0)))))))))</f>
        <v>3</v>
      </c>
      <c r="AB66" s="92">
        <f t="shared" ref="AB66" si="175">IF(Z66="Insignificante",1,(IF(Z66="Menor",2,(IF(Z66="Moderado",3,(IF(Z66="Mayor",4,(IF(Z66="Catastrófico",5,0)))))))))</f>
        <v>2</v>
      </c>
      <c r="AC66" s="92">
        <f t="shared" ref="AC66" si="176">AA66+AB66</f>
        <v>5</v>
      </c>
      <c r="AD66" s="105" t="str">
        <f t="shared" si="41"/>
        <v>Medio</v>
      </c>
    </row>
    <row r="67" spans="2:30" s="97" customFormat="1" ht="179.25" thickBot="1" x14ac:dyDescent="0.3">
      <c r="B67" s="107" t="s">
        <v>388</v>
      </c>
      <c r="C67" s="93" t="s">
        <v>108</v>
      </c>
      <c r="D67" s="98" t="s">
        <v>45</v>
      </c>
      <c r="E67" s="79" t="s">
        <v>389</v>
      </c>
      <c r="F67" s="80" t="s">
        <v>390</v>
      </c>
      <c r="G67" s="80" t="s">
        <v>391</v>
      </c>
      <c r="H67" s="98" t="s">
        <v>15</v>
      </c>
      <c r="I67" s="98" t="s">
        <v>24</v>
      </c>
      <c r="J67" s="92">
        <f t="shared" ref="J67:J68" si="177">IF(H67="Raro",1,(IF(H67="Poco Probable",2,(IF(H67="Posible",3,(IF(H67="Probable",4,(IF(H67="Casi Seguro",5,0)))))))))</f>
        <v>1</v>
      </c>
      <c r="K67" s="92">
        <f t="shared" ref="K67:K68" si="178">IF(I67="Insignificante",1,(IF(I67="Menor",2,(IF(I67="Moderado",3,(IF(I67="Mayor",4,(IF(I67="Catastrófico",5,0)))))))))</f>
        <v>3</v>
      </c>
      <c r="L67" s="92">
        <f t="shared" ref="L67:L68" si="179">J67+K67</f>
        <v>4</v>
      </c>
      <c r="M67" s="98" t="str">
        <f t="shared" si="31"/>
        <v>Bajo</v>
      </c>
      <c r="N67" s="94" t="s">
        <v>392</v>
      </c>
      <c r="O67" s="98" t="s">
        <v>121</v>
      </c>
      <c r="P67" s="98" t="s">
        <v>122</v>
      </c>
      <c r="Q67" s="98" t="s">
        <v>3</v>
      </c>
      <c r="R67" s="92">
        <f t="shared" ref="R67:R68" si="180">IF(O67="Correctivo",5,(IF(O67="Preventivo",15,(IF(O67="Detectivo",20,0)))))</f>
        <v>15</v>
      </c>
      <c r="S67" s="92">
        <f t="shared" ref="S67:S68" si="181">IF(P67="Manual",5,(IF(P67="Automático",10,0)))</f>
        <v>5</v>
      </c>
      <c r="T67" s="92">
        <f t="shared" ref="T67:T68" si="182">IF(Q67="Probabilidad",0,(IF(Q67="Impacto",0,(IF(Q67="Ambos",10,0)))))</f>
        <v>0</v>
      </c>
      <c r="U67" s="92">
        <f t="shared" ref="U67:U68" si="183">SUM(R67+S67+T67)</f>
        <v>20</v>
      </c>
      <c r="V67" s="98" t="str">
        <f t="shared" si="36"/>
        <v>Control Adecuado</v>
      </c>
      <c r="W67" s="98" t="str">
        <f t="shared" ref="W67:W68" si="184">IF(Q67="Probabilidad","Cambie el valor de la probabilidad",(IF(Q67="Impacto","Cambie el valor del impacto",(IF(Q67="Ambos","Cambie probabilidad e impacto","Sin Acción")))))</f>
        <v>Cambie el valor del impacto</v>
      </c>
      <c r="X67" s="79" t="s">
        <v>393</v>
      </c>
      <c r="Y67" s="98" t="s">
        <v>15</v>
      </c>
      <c r="Z67" s="98" t="s">
        <v>24</v>
      </c>
      <c r="AA67" s="92">
        <f t="shared" ref="AA67:AA68" si="185">IF(Y67="Raro",1,(IF(Y67="Poco Probable",2,(IF(Y67="Posible",3,(IF(Y67="Probable",4,(IF(Y67="Casi Seguro",5,0)))))))))</f>
        <v>1</v>
      </c>
      <c r="AB67" s="92">
        <f t="shared" ref="AB67:AB68" si="186">IF(Z67="Insignificante",1,(IF(Z67="Menor",2,(IF(Z67="Moderado",3,(IF(Z67="Mayor",4,(IF(Z67="Catastrófico",5,0)))))))))</f>
        <v>3</v>
      </c>
      <c r="AC67" s="92">
        <f t="shared" ref="AC67:AC68" si="187">AA67+AB67</f>
        <v>4</v>
      </c>
      <c r="AD67" s="105" t="str">
        <f t="shared" si="41"/>
        <v>Bajo</v>
      </c>
    </row>
    <row r="68" spans="2:30" s="97" customFormat="1" ht="115.5" thickBot="1" x14ac:dyDescent="0.3">
      <c r="B68" s="107" t="s">
        <v>478</v>
      </c>
      <c r="C68" s="93" t="s">
        <v>59</v>
      </c>
      <c r="D68" s="98" t="s">
        <v>52</v>
      </c>
      <c r="E68" s="79" t="s">
        <v>400</v>
      </c>
      <c r="F68" s="80" t="s">
        <v>396</v>
      </c>
      <c r="G68" s="80" t="s">
        <v>397</v>
      </c>
      <c r="H68" s="98" t="s">
        <v>17</v>
      </c>
      <c r="I68" s="98" t="s">
        <v>13</v>
      </c>
      <c r="J68" s="92">
        <f t="shared" si="177"/>
        <v>3</v>
      </c>
      <c r="K68" s="92">
        <f t="shared" si="178"/>
        <v>4</v>
      </c>
      <c r="L68" s="92">
        <f t="shared" si="179"/>
        <v>7</v>
      </c>
      <c r="M68" s="98" t="str">
        <f t="shared" si="31"/>
        <v>Alto</v>
      </c>
      <c r="N68" s="94" t="s">
        <v>398</v>
      </c>
      <c r="O68" s="98" t="s">
        <v>121</v>
      </c>
      <c r="P68" s="98" t="s">
        <v>122</v>
      </c>
      <c r="Q68" s="98" t="s">
        <v>2</v>
      </c>
      <c r="R68" s="92">
        <f t="shared" si="180"/>
        <v>15</v>
      </c>
      <c r="S68" s="92">
        <f t="shared" si="181"/>
        <v>5</v>
      </c>
      <c r="T68" s="92">
        <f t="shared" si="182"/>
        <v>0</v>
      </c>
      <c r="U68" s="92">
        <f t="shared" si="183"/>
        <v>20</v>
      </c>
      <c r="V68" s="98" t="str">
        <f t="shared" si="36"/>
        <v>Control Adecuado</v>
      </c>
      <c r="W68" s="98" t="str">
        <f t="shared" si="184"/>
        <v>Cambie el valor de la probabilidad</v>
      </c>
      <c r="X68" s="79" t="s">
        <v>399</v>
      </c>
      <c r="Y68" s="98" t="s">
        <v>16</v>
      </c>
      <c r="Z68" s="98" t="s">
        <v>13</v>
      </c>
      <c r="AA68" s="92">
        <f t="shared" si="185"/>
        <v>2</v>
      </c>
      <c r="AB68" s="92">
        <f t="shared" si="186"/>
        <v>4</v>
      </c>
      <c r="AC68" s="92">
        <f t="shared" si="187"/>
        <v>6</v>
      </c>
      <c r="AD68" s="105" t="str">
        <f t="shared" si="41"/>
        <v>Alto</v>
      </c>
    </row>
    <row r="69" spans="2:30" s="97" customFormat="1" ht="153.75" thickBot="1" x14ac:dyDescent="0.3">
      <c r="B69" s="107" t="s">
        <v>479</v>
      </c>
      <c r="C69" s="93" t="s">
        <v>59</v>
      </c>
      <c r="D69" s="98" t="s">
        <v>48</v>
      </c>
      <c r="E69" s="88" t="s">
        <v>401</v>
      </c>
      <c r="F69" s="88" t="s">
        <v>402</v>
      </c>
      <c r="G69" s="88" t="s">
        <v>403</v>
      </c>
      <c r="H69" s="98" t="s">
        <v>17</v>
      </c>
      <c r="I69" s="98" t="s">
        <v>13</v>
      </c>
      <c r="J69" s="92">
        <f t="shared" ref="J69" si="188">IF(H69="Raro",1,(IF(H69="Poco Probable",2,(IF(H69="Posible",3,(IF(H69="Probable",4,(IF(H69="Casi Seguro",5,0)))))))))</f>
        <v>3</v>
      </c>
      <c r="K69" s="92">
        <f t="shared" ref="K69" si="189">IF(I69="Insignificante",1,(IF(I69="Menor",2,(IF(I69="Moderado",3,(IF(I69="Mayor",4,(IF(I69="Catastrófico",5,0)))))))))</f>
        <v>4</v>
      </c>
      <c r="L69" s="92">
        <f t="shared" ref="L69" si="190">J69+K69</f>
        <v>7</v>
      </c>
      <c r="M69" s="98" t="str">
        <f t="shared" si="31"/>
        <v>Alto</v>
      </c>
      <c r="N69" s="94" t="s">
        <v>404</v>
      </c>
      <c r="O69" s="98" t="s">
        <v>121</v>
      </c>
      <c r="P69" s="98" t="s">
        <v>122</v>
      </c>
      <c r="Q69" s="98" t="s">
        <v>2</v>
      </c>
      <c r="R69" s="92">
        <f t="shared" ref="R69" si="191">IF(O69="Correctivo",5,(IF(O69="Preventivo",15,(IF(O69="Detectivo",20,0)))))</f>
        <v>15</v>
      </c>
      <c r="S69" s="92">
        <f t="shared" ref="S69" si="192">IF(P69="Manual",5,(IF(P69="Automático",10,0)))</f>
        <v>5</v>
      </c>
      <c r="T69" s="92">
        <f t="shared" ref="T69" si="193">IF(Q69="Probabilidad",0,(IF(Q69="Impacto",0,(IF(Q69="Ambos",10,0)))))</f>
        <v>0</v>
      </c>
      <c r="U69" s="92">
        <f t="shared" ref="U69" si="194">SUM(R69+S69+T69)</f>
        <v>20</v>
      </c>
      <c r="V69" s="98" t="str">
        <f t="shared" si="36"/>
        <v>Control Adecuado</v>
      </c>
      <c r="W69" s="98" t="str">
        <f t="shared" ref="W69" si="195">IF(Q69="Probabilidad","Cambie el valor de la probabilidad",(IF(Q69="Impacto","Cambie el valor del impacto",(IF(Q69="Ambos","Cambie probabilidad e impacto","Sin Acción")))))</f>
        <v>Cambie el valor de la probabilidad</v>
      </c>
      <c r="X69" s="79" t="s">
        <v>405</v>
      </c>
      <c r="Y69" s="98" t="s">
        <v>15</v>
      </c>
      <c r="Z69" s="98" t="s">
        <v>13</v>
      </c>
      <c r="AA69" s="92">
        <f t="shared" ref="AA69" si="196">IF(Y69="Raro",1,(IF(Y69="Poco Probable",2,(IF(Y69="Posible",3,(IF(Y69="Probable",4,(IF(Y69="Casi Seguro",5,0)))))))))</f>
        <v>1</v>
      </c>
      <c r="AB69" s="92">
        <f t="shared" ref="AB69" si="197">IF(Z69="Insignificante",1,(IF(Z69="Menor",2,(IF(Z69="Moderado",3,(IF(Z69="Mayor",4,(IF(Z69="Catastrófico",5,0)))))))))</f>
        <v>4</v>
      </c>
      <c r="AC69" s="92">
        <f t="shared" ref="AC69" si="198">AA69+AB69</f>
        <v>5</v>
      </c>
      <c r="AD69" s="105" t="str">
        <f t="shared" si="41"/>
        <v>Medio</v>
      </c>
    </row>
    <row r="70" spans="2:30" s="97" customFormat="1" ht="128.25" thickBot="1" x14ac:dyDescent="0.3">
      <c r="B70" s="107" t="s">
        <v>480</v>
      </c>
      <c r="C70" s="93" t="s">
        <v>66</v>
      </c>
      <c r="D70" s="98" t="s">
        <v>48</v>
      </c>
      <c r="E70" s="88" t="s">
        <v>406</v>
      </c>
      <c r="F70" s="88" t="s">
        <v>407</v>
      </c>
      <c r="G70" s="88" t="s">
        <v>408</v>
      </c>
      <c r="H70" s="98" t="s">
        <v>17</v>
      </c>
      <c r="I70" s="98" t="s">
        <v>13</v>
      </c>
      <c r="J70" s="92">
        <f t="shared" ref="J70" si="199">IF(H70="Raro",1,(IF(H70="Poco Probable",2,(IF(H70="Posible",3,(IF(H70="Probable",4,(IF(H70="Casi Seguro",5,0)))))))))</f>
        <v>3</v>
      </c>
      <c r="K70" s="92">
        <f t="shared" ref="K70" si="200">IF(I70="Insignificante",1,(IF(I70="Menor",2,(IF(I70="Moderado",3,(IF(I70="Mayor",4,(IF(I70="Catastrófico",5,0)))))))))</f>
        <v>4</v>
      </c>
      <c r="L70" s="92">
        <f t="shared" ref="L70" si="201">J70+K70</f>
        <v>7</v>
      </c>
      <c r="M70" s="98" t="str">
        <f t="shared" si="31"/>
        <v>Alto</v>
      </c>
      <c r="N70" s="94" t="s">
        <v>485</v>
      </c>
      <c r="O70" s="98" t="s">
        <v>121</v>
      </c>
      <c r="P70" s="98" t="s">
        <v>122</v>
      </c>
      <c r="Q70" s="98" t="s">
        <v>2</v>
      </c>
      <c r="R70" s="92">
        <f t="shared" ref="R70" si="202">IF(O70="Correctivo",5,(IF(O70="Preventivo",15,(IF(O70="Detectivo",20,0)))))</f>
        <v>15</v>
      </c>
      <c r="S70" s="92">
        <f t="shared" ref="S70" si="203">IF(P70="Manual",5,(IF(P70="Automático",10,0)))</f>
        <v>5</v>
      </c>
      <c r="T70" s="92">
        <f t="shared" ref="T70" si="204">IF(Q70="Probabilidad",0,(IF(Q70="Impacto",0,(IF(Q70="Ambos",10,0)))))</f>
        <v>0</v>
      </c>
      <c r="U70" s="92">
        <f t="shared" ref="U70" si="205">SUM(R70+S70+T70)</f>
        <v>20</v>
      </c>
      <c r="V70" s="98" t="str">
        <f t="shared" si="36"/>
        <v>Control Adecuado</v>
      </c>
      <c r="W70" s="98" t="str">
        <f t="shared" ref="W70" si="206">IF(Q70="Probabilidad","Cambie el valor de la probabilidad",(IF(Q70="Impacto","Cambie el valor del impacto",(IF(Q70="Ambos","Cambie probabilidad e impacto","Sin Acción")))))</f>
        <v>Cambie el valor de la probabilidad</v>
      </c>
      <c r="X70" s="79" t="s">
        <v>409</v>
      </c>
      <c r="Y70" s="98" t="s">
        <v>15</v>
      </c>
      <c r="Z70" s="98" t="s">
        <v>13</v>
      </c>
      <c r="AA70" s="92">
        <f t="shared" ref="AA70" si="207">IF(Y70="Raro",1,(IF(Y70="Poco Probable",2,(IF(Y70="Posible",3,(IF(Y70="Probable",4,(IF(Y70="Casi Seguro",5,0)))))))))</f>
        <v>1</v>
      </c>
      <c r="AB70" s="92">
        <f t="shared" ref="AB70" si="208">IF(Z70="Insignificante",1,(IF(Z70="Menor",2,(IF(Z70="Moderado",3,(IF(Z70="Mayor",4,(IF(Z70="Catastrófico",5,0)))))))))</f>
        <v>4</v>
      </c>
      <c r="AC70" s="92">
        <f t="shared" ref="AC70" si="209">AA70+AB70</f>
        <v>5</v>
      </c>
      <c r="AD70" s="105" t="str">
        <f t="shared" si="41"/>
        <v>Medio</v>
      </c>
    </row>
    <row r="71" spans="2:30" s="97" customFormat="1" ht="128.25" thickBot="1" x14ac:dyDescent="0.3">
      <c r="B71" s="107" t="s">
        <v>481</v>
      </c>
      <c r="C71" s="93" t="s">
        <v>59</v>
      </c>
      <c r="D71" s="98" t="s">
        <v>106</v>
      </c>
      <c r="E71" s="88" t="s">
        <v>410</v>
      </c>
      <c r="F71" s="88" t="s">
        <v>412</v>
      </c>
      <c r="G71" s="88" t="s">
        <v>411</v>
      </c>
      <c r="H71" s="98" t="s">
        <v>17</v>
      </c>
      <c r="I71" s="98" t="s">
        <v>24</v>
      </c>
      <c r="J71" s="92">
        <f t="shared" ref="J71" si="210">IF(H71="Raro",1,(IF(H71="Poco Probable",2,(IF(H71="Posible",3,(IF(H71="Probable",4,(IF(H71="Casi Seguro",5,0)))))))))</f>
        <v>3</v>
      </c>
      <c r="K71" s="92">
        <f t="shared" ref="K71" si="211">IF(I71="Insignificante",1,(IF(I71="Menor",2,(IF(I71="Moderado",3,(IF(I71="Mayor",4,(IF(I71="Catastrófico",5,0)))))))))</f>
        <v>3</v>
      </c>
      <c r="L71" s="92">
        <f t="shared" ref="L71" si="212">J71+K71</f>
        <v>6</v>
      </c>
      <c r="M71" s="98" t="str">
        <f t="shared" si="31"/>
        <v>Alto</v>
      </c>
      <c r="N71" s="94" t="s">
        <v>423</v>
      </c>
      <c r="O71" s="98" t="s">
        <v>121</v>
      </c>
      <c r="P71" s="98" t="s">
        <v>122</v>
      </c>
      <c r="Q71" s="98" t="s">
        <v>2</v>
      </c>
      <c r="R71" s="92">
        <f t="shared" ref="R71" si="213">IF(O71="Correctivo",5,(IF(O71="Preventivo",15,(IF(O71="Detectivo",20,0)))))</f>
        <v>15</v>
      </c>
      <c r="S71" s="92">
        <f t="shared" ref="S71" si="214">IF(P71="Manual",5,(IF(P71="Automático",10,0)))</f>
        <v>5</v>
      </c>
      <c r="T71" s="92">
        <f t="shared" ref="T71" si="215">IF(Q71="Probabilidad",0,(IF(Q71="Impacto",0,(IF(Q71="Ambos",10,0)))))</f>
        <v>0</v>
      </c>
      <c r="U71" s="92">
        <f t="shared" ref="U71" si="216">SUM(R71+S71+T71)</f>
        <v>20</v>
      </c>
      <c r="V71" s="98" t="str">
        <f t="shared" si="36"/>
        <v>Control Adecuado</v>
      </c>
      <c r="W71" s="98" t="str">
        <f t="shared" ref="W71" si="217">IF(Q71="Probabilidad","Cambie el valor de la probabilidad",(IF(Q71="Impacto","Cambie el valor del impacto",(IF(Q71="Ambos","Cambie probabilidad e impacto","Sin Acción")))))</f>
        <v>Cambie el valor de la probabilidad</v>
      </c>
      <c r="X71" s="79" t="s">
        <v>413</v>
      </c>
      <c r="Y71" s="98" t="s">
        <v>16</v>
      </c>
      <c r="Z71" s="98" t="s">
        <v>24</v>
      </c>
      <c r="AA71" s="92">
        <f t="shared" ref="AA71" si="218">IF(Y71="Raro",1,(IF(Y71="Poco Probable",2,(IF(Y71="Posible",3,(IF(Y71="Probable",4,(IF(Y71="Casi Seguro",5,0)))))))))</f>
        <v>2</v>
      </c>
      <c r="AB71" s="92">
        <f t="shared" ref="AB71" si="219">IF(Z71="Insignificante",1,(IF(Z71="Menor",2,(IF(Z71="Moderado",3,(IF(Z71="Mayor",4,(IF(Z71="Catastrófico",5,0)))))))))</f>
        <v>3</v>
      </c>
      <c r="AC71" s="92">
        <f t="shared" ref="AC71" si="220">AA71+AB71</f>
        <v>5</v>
      </c>
      <c r="AD71" s="105" t="str">
        <f t="shared" si="41"/>
        <v>Medio</v>
      </c>
    </row>
    <row r="72" spans="2:30" s="99" customFormat="1" ht="128.25" thickBot="1" x14ac:dyDescent="0.3">
      <c r="B72" s="107" t="s">
        <v>482</v>
      </c>
      <c r="C72" s="93" t="s">
        <v>59</v>
      </c>
      <c r="D72" s="100" t="s">
        <v>106</v>
      </c>
      <c r="E72" s="88" t="s">
        <v>414</v>
      </c>
      <c r="F72" s="88" t="s">
        <v>415</v>
      </c>
      <c r="G72" s="88" t="s">
        <v>416</v>
      </c>
      <c r="H72" s="100" t="s">
        <v>18</v>
      </c>
      <c r="I72" s="100" t="s">
        <v>13</v>
      </c>
      <c r="J72" s="92">
        <f t="shared" ref="J72" si="221">IF(H72="Raro",1,(IF(H72="Poco Probable",2,(IF(H72="Posible",3,(IF(H72="Probable",4,(IF(H72="Casi Seguro",5,0)))))))))</f>
        <v>4</v>
      </c>
      <c r="K72" s="92">
        <f t="shared" ref="K72" si="222">IF(I72="Insignificante",1,(IF(I72="Menor",2,(IF(I72="Moderado",3,(IF(I72="Mayor",4,(IF(I72="Catastrófico",5,0)))))))))</f>
        <v>4</v>
      </c>
      <c r="L72" s="92">
        <f t="shared" ref="L72" si="223">J72+K72</f>
        <v>8</v>
      </c>
      <c r="M72" s="100" t="str">
        <f t="shared" si="31"/>
        <v>Extremo</v>
      </c>
      <c r="N72" s="94" t="s">
        <v>424</v>
      </c>
      <c r="O72" s="100" t="s">
        <v>121</v>
      </c>
      <c r="P72" s="100" t="s">
        <v>122</v>
      </c>
      <c r="Q72" s="100" t="s">
        <v>125</v>
      </c>
      <c r="R72" s="92">
        <f t="shared" ref="R72" si="224">IF(O72="Correctivo",5,(IF(O72="Preventivo",15,(IF(O72="Detectivo",20,0)))))</f>
        <v>15</v>
      </c>
      <c r="S72" s="92">
        <f t="shared" ref="S72" si="225">IF(P72="Manual",5,(IF(P72="Automático",10,0)))</f>
        <v>5</v>
      </c>
      <c r="T72" s="92">
        <f t="shared" ref="T72" si="226">IF(Q72="Probabilidad",0,(IF(Q72="Impacto",0,(IF(Q72="Ambos",10,0)))))</f>
        <v>10</v>
      </c>
      <c r="U72" s="92">
        <f t="shared" ref="U72" si="227">SUM(R72+S72+T72)</f>
        <v>30</v>
      </c>
      <c r="V72" s="100" t="str">
        <f t="shared" si="36"/>
        <v>Control Fuerte</v>
      </c>
      <c r="W72" s="100" t="str">
        <f t="shared" ref="W72" si="228">IF(Q72="Probabilidad","Cambie el valor de la probabilidad",(IF(Q72="Impacto","Cambie el valor del impacto",(IF(Q72="Ambos","Cambie probabilidad e impacto","Sin Acción")))))</f>
        <v>Cambie probabilidad e impacto</v>
      </c>
      <c r="X72" s="79" t="s">
        <v>417</v>
      </c>
      <c r="Y72" s="100" t="s">
        <v>16</v>
      </c>
      <c r="Z72" s="100" t="s">
        <v>12</v>
      </c>
      <c r="AA72" s="92">
        <f t="shared" ref="AA72" si="229">IF(Y72="Raro",1,(IF(Y72="Poco Probable",2,(IF(Y72="Posible",3,(IF(Y72="Probable",4,(IF(Y72="Casi Seguro",5,0)))))))))</f>
        <v>2</v>
      </c>
      <c r="AB72" s="92">
        <f t="shared" ref="AB72" si="230">IF(Z72="Insignificante",1,(IF(Z72="Menor",2,(IF(Z72="Moderado",3,(IF(Z72="Mayor",4,(IF(Z72="Catastrófico",5,0)))))))))</f>
        <v>2</v>
      </c>
      <c r="AC72" s="92">
        <f t="shared" ref="AC72" si="231">AA72+AB72</f>
        <v>4</v>
      </c>
      <c r="AD72" s="105" t="str">
        <f t="shared" si="41"/>
        <v>Bajo</v>
      </c>
    </row>
    <row r="73" spans="2:30" s="99" customFormat="1" ht="128.25" thickBot="1" x14ac:dyDescent="0.3">
      <c r="B73" s="107" t="s">
        <v>418</v>
      </c>
      <c r="C73" s="93" t="s">
        <v>108</v>
      </c>
      <c r="D73" s="100" t="s">
        <v>106</v>
      </c>
      <c r="E73" s="88" t="s">
        <v>419</v>
      </c>
      <c r="F73" s="88" t="s">
        <v>420</v>
      </c>
      <c r="G73" s="88" t="s">
        <v>421</v>
      </c>
      <c r="H73" s="100" t="s">
        <v>18</v>
      </c>
      <c r="I73" s="100" t="s">
        <v>13</v>
      </c>
      <c r="J73" s="92">
        <f t="shared" ref="J73" si="232">IF(H73="Raro",1,(IF(H73="Poco Probable",2,(IF(H73="Posible",3,(IF(H73="Probable",4,(IF(H73="Casi Seguro",5,0)))))))))</f>
        <v>4</v>
      </c>
      <c r="K73" s="92">
        <f t="shared" ref="K73" si="233">IF(I73="Insignificante",1,(IF(I73="Menor",2,(IF(I73="Moderado",3,(IF(I73="Mayor",4,(IF(I73="Catastrófico",5,0)))))))))</f>
        <v>4</v>
      </c>
      <c r="L73" s="92">
        <f t="shared" ref="L73" si="234">J73+K73</f>
        <v>8</v>
      </c>
      <c r="M73" s="100" t="str">
        <f t="shared" si="31"/>
        <v>Extremo</v>
      </c>
      <c r="N73" s="94" t="s">
        <v>422</v>
      </c>
      <c r="O73" s="100" t="s">
        <v>121</v>
      </c>
      <c r="P73" s="100" t="s">
        <v>122</v>
      </c>
      <c r="Q73" s="100" t="s">
        <v>125</v>
      </c>
      <c r="R73" s="92">
        <f t="shared" ref="R73" si="235">IF(O73="Correctivo",5,(IF(O73="Preventivo",15,(IF(O73="Detectivo",20,0)))))</f>
        <v>15</v>
      </c>
      <c r="S73" s="92">
        <f t="shared" ref="S73" si="236">IF(P73="Manual",5,(IF(P73="Automático",10,0)))</f>
        <v>5</v>
      </c>
      <c r="T73" s="92">
        <f t="shared" ref="T73" si="237">IF(Q73="Probabilidad",0,(IF(Q73="Impacto",0,(IF(Q73="Ambos",10,0)))))</f>
        <v>10</v>
      </c>
      <c r="U73" s="92">
        <f t="shared" ref="U73" si="238">SUM(R73+S73+T73)</f>
        <v>30</v>
      </c>
      <c r="V73" s="100" t="str">
        <f t="shared" si="36"/>
        <v>Control Fuerte</v>
      </c>
      <c r="W73" s="100" t="str">
        <f t="shared" ref="W73" si="239">IF(Q73="Probabilidad","Cambie el valor de la probabilidad",(IF(Q73="Impacto","Cambie el valor del impacto",(IF(Q73="Ambos","Cambie probabilidad e impacto","Sin Acción")))))</f>
        <v>Cambie probabilidad e impacto</v>
      </c>
      <c r="X73" s="79" t="s">
        <v>425</v>
      </c>
      <c r="Y73" s="100" t="s">
        <v>16</v>
      </c>
      <c r="Z73" s="100" t="s">
        <v>12</v>
      </c>
      <c r="AA73" s="92">
        <f t="shared" ref="AA73" si="240">IF(Y73="Raro",1,(IF(Y73="Poco Probable",2,(IF(Y73="Posible",3,(IF(Y73="Probable",4,(IF(Y73="Casi Seguro",5,0)))))))))</f>
        <v>2</v>
      </c>
      <c r="AB73" s="92">
        <f t="shared" ref="AB73" si="241">IF(Z73="Insignificante",1,(IF(Z73="Menor",2,(IF(Z73="Moderado",3,(IF(Z73="Mayor",4,(IF(Z73="Catastrófico",5,0)))))))))</f>
        <v>2</v>
      </c>
      <c r="AC73" s="92">
        <f t="shared" ref="AC73" si="242">AA73+AB73</f>
        <v>4</v>
      </c>
      <c r="AD73" s="105" t="str">
        <f t="shared" si="41"/>
        <v>Bajo</v>
      </c>
    </row>
    <row r="74" spans="2:30" ht="15.75" thickBot="1" x14ac:dyDescent="0.3">
      <c r="N74" s="84"/>
    </row>
    <row r="75" spans="2:30" x14ac:dyDescent="0.25">
      <c r="B75" s="6"/>
      <c r="C75" s="7"/>
      <c r="D75" s="7"/>
      <c r="E75" s="7"/>
      <c r="F75" s="7"/>
      <c r="G75" s="7"/>
      <c r="H75" s="7"/>
      <c r="I75" s="7"/>
      <c r="J75" s="7"/>
      <c r="K75" s="7"/>
      <c r="L75" s="7"/>
      <c r="M75" s="8"/>
      <c r="Y75" s="103" t="s">
        <v>500</v>
      </c>
    </row>
    <row r="76" spans="2:30" x14ac:dyDescent="0.25">
      <c r="B76" s="15"/>
      <c r="C76" s="16"/>
      <c r="D76" s="16"/>
      <c r="E76" s="170" t="s">
        <v>7</v>
      </c>
      <c r="F76" s="170"/>
      <c r="G76" s="170"/>
      <c r="H76" s="170"/>
      <c r="I76" s="170"/>
      <c r="J76" s="31"/>
      <c r="K76" s="31"/>
      <c r="L76" s="31"/>
      <c r="M76" s="11"/>
      <c r="Y76" s="5"/>
    </row>
    <row r="77" spans="2:30" ht="15.75" thickBot="1" x14ac:dyDescent="0.3">
      <c r="B77" s="15"/>
      <c r="C77" s="17"/>
      <c r="D77" s="16"/>
      <c r="E77" s="171"/>
      <c r="F77" s="171"/>
      <c r="G77" s="171"/>
      <c r="H77" s="171"/>
      <c r="I77" s="171"/>
      <c r="J77" s="31"/>
      <c r="K77" s="31"/>
      <c r="L77" s="31"/>
      <c r="M77" s="11"/>
      <c r="Y77" s="5"/>
    </row>
    <row r="78" spans="2:30" ht="15.75" thickBot="1" x14ac:dyDescent="0.3">
      <c r="B78" s="9"/>
      <c r="C78" s="10"/>
      <c r="D78" s="10"/>
      <c r="E78" s="4">
        <v>1</v>
      </c>
      <c r="F78" s="4">
        <v>2</v>
      </c>
      <c r="G78" s="4">
        <v>3</v>
      </c>
      <c r="H78" s="4">
        <v>4</v>
      </c>
      <c r="I78" s="24">
        <v>5</v>
      </c>
      <c r="J78" s="31"/>
      <c r="K78" s="31"/>
      <c r="L78" s="31"/>
      <c r="M78" s="11"/>
      <c r="Y78" s="6"/>
      <c r="Z78" s="7"/>
      <c r="AA78" s="7"/>
      <c r="AB78" s="7"/>
      <c r="AC78" s="7"/>
      <c r="AD78" s="7"/>
    </row>
    <row r="79" spans="2:30" ht="15.75" thickBot="1" x14ac:dyDescent="0.3">
      <c r="B79" s="9"/>
      <c r="C79" s="10"/>
      <c r="D79" s="10"/>
      <c r="E79" s="1" t="s">
        <v>11</v>
      </c>
      <c r="F79" s="2" t="s">
        <v>12</v>
      </c>
      <c r="G79" s="2" t="s">
        <v>24</v>
      </c>
      <c r="H79" s="2" t="s">
        <v>13</v>
      </c>
      <c r="I79" s="3" t="s">
        <v>14</v>
      </c>
      <c r="J79" s="37"/>
      <c r="K79" s="37"/>
      <c r="L79" s="37"/>
      <c r="M79" s="11"/>
      <c r="Y79" s="19"/>
      <c r="Z79" s="172" t="s">
        <v>20</v>
      </c>
      <c r="AA79" s="172"/>
      <c r="AB79" s="172"/>
      <c r="AC79" s="172"/>
      <c r="AD79" s="172"/>
    </row>
    <row r="80" spans="2:30" ht="15.75" thickBot="1" x14ac:dyDescent="0.3">
      <c r="B80" s="169" t="s">
        <v>2</v>
      </c>
      <c r="C80" s="27">
        <v>1</v>
      </c>
      <c r="D80" s="139" t="s">
        <v>15</v>
      </c>
      <c r="E80" s="141">
        <v>2</v>
      </c>
      <c r="F80" s="143">
        <v>3</v>
      </c>
      <c r="G80" s="145">
        <v>4</v>
      </c>
      <c r="H80" s="155">
        <v>5</v>
      </c>
      <c r="I80" s="163">
        <v>6</v>
      </c>
      <c r="J80" s="38"/>
      <c r="K80" s="38"/>
      <c r="L80" s="38"/>
      <c r="M80" s="11"/>
      <c r="Y80" s="20"/>
      <c r="Z80" s="26"/>
      <c r="AA80" s="36"/>
      <c r="AB80" s="36"/>
      <c r="AC80" s="36"/>
      <c r="AD80" s="26"/>
    </row>
    <row r="81" spans="2:30" ht="15.75" thickBot="1" x14ac:dyDescent="0.3">
      <c r="B81" s="169"/>
      <c r="C81" s="28"/>
      <c r="D81" s="140"/>
      <c r="E81" s="142"/>
      <c r="F81" s="144"/>
      <c r="G81" s="146"/>
      <c r="H81" s="156"/>
      <c r="I81" s="162"/>
      <c r="J81" s="38"/>
      <c r="K81" s="38"/>
      <c r="L81" s="38"/>
      <c r="M81" s="11"/>
      <c r="Y81" s="21"/>
      <c r="Z81" s="18"/>
      <c r="AA81" s="18"/>
      <c r="AB81" s="18"/>
      <c r="AC81" s="18"/>
      <c r="AD81" s="175" t="s">
        <v>22</v>
      </c>
    </row>
    <row r="82" spans="2:30" x14ac:dyDescent="0.25">
      <c r="B82" s="169"/>
      <c r="C82" s="173">
        <v>2</v>
      </c>
      <c r="D82" s="153" t="s">
        <v>16</v>
      </c>
      <c r="E82" s="148">
        <v>3</v>
      </c>
      <c r="F82" s="166">
        <v>4</v>
      </c>
      <c r="G82" s="155">
        <v>5</v>
      </c>
      <c r="H82" s="151">
        <v>6</v>
      </c>
      <c r="I82" s="161">
        <v>7</v>
      </c>
      <c r="J82" s="38"/>
      <c r="K82" s="38"/>
      <c r="L82" s="38"/>
      <c r="M82" s="11"/>
      <c r="Y82" s="21"/>
      <c r="Z82" s="18"/>
      <c r="AA82" s="18"/>
      <c r="AB82" s="18"/>
      <c r="AC82" s="18"/>
      <c r="AD82" s="176"/>
    </row>
    <row r="83" spans="2:30" x14ac:dyDescent="0.25">
      <c r="B83" s="169"/>
      <c r="C83" s="174"/>
      <c r="D83" s="154"/>
      <c r="E83" s="142"/>
      <c r="F83" s="167"/>
      <c r="G83" s="156"/>
      <c r="H83" s="152"/>
      <c r="I83" s="162"/>
      <c r="J83" s="38"/>
      <c r="K83" s="38"/>
      <c r="L83" s="38"/>
      <c r="M83" s="11"/>
      <c r="Y83" s="21"/>
      <c r="Z83" s="18"/>
      <c r="AA83" s="18"/>
      <c r="AB83" s="18"/>
      <c r="AC83" s="18"/>
      <c r="AD83" s="177" t="s">
        <v>21</v>
      </c>
    </row>
    <row r="84" spans="2:30" x14ac:dyDescent="0.25">
      <c r="B84" s="169"/>
      <c r="C84" s="173">
        <v>3</v>
      </c>
      <c r="D84" s="147" t="s">
        <v>17</v>
      </c>
      <c r="E84" s="148">
        <v>4</v>
      </c>
      <c r="F84" s="149">
        <v>5</v>
      </c>
      <c r="G84" s="151">
        <v>6</v>
      </c>
      <c r="H84" s="151">
        <v>7</v>
      </c>
      <c r="I84" s="136">
        <v>8</v>
      </c>
      <c r="J84" s="39"/>
      <c r="K84" s="39"/>
      <c r="L84" s="39"/>
      <c r="M84" s="11"/>
      <c r="Y84" s="21"/>
      <c r="Z84" s="18"/>
      <c r="AA84" s="18"/>
      <c r="AB84" s="18"/>
      <c r="AC84" s="18"/>
      <c r="AD84" s="176"/>
    </row>
    <row r="85" spans="2:30" ht="15.75" thickBot="1" x14ac:dyDescent="0.3">
      <c r="B85" s="169"/>
      <c r="C85" s="174"/>
      <c r="D85" s="140"/>
      <c r="E85" s="142"/>
      <c r="F85" s="150"/>
      <c r="G85" s="152"/>
      <c r="H85" s="164"/>
      <c r="I85" s="138"/>
      <c r="J85" s="39"/>
      <c r="K85" s="39"/>
      <c r="L85" s="39"/>
      <c r="M85" s="11"/>
      <c r="Y85" s="21"/>
      <c r="Z85" s="18"/>
      <c r="AA85" s="18"/>
      <c r="AB85" s="18"/>
      <c r="AC85" s="18"/>
      <c r="AD85" s="177">
        <v>5</v>
      </c>
    </row>
    <row r="86" spans="2:30" x14ac:dyDescent="0.25">
      <c r="B86" s="169"/>
      <c r="C86" s="173">
        <v>4</v>
      </c>
      <c r="D86" s="147" t="s">
        <v>18</v>
      </c>
      <c r="E86" s="165">
        <v>5</v>
      </c>
      <c r="F86" s="151">
        <v>6</v>
      </c>
      <c r="G86" s="151">
        <v>7</v>
      </c>
      <c r="H86" s="159">
        <v>8</v>
      </c>
      <c r="I86" s="136">
        <v>9</v>
      </c>
      <c r="J86" s="39"/>
      <c r="K86" s="39"/>
      <c r="L86" s="39"/>
      <c r="M86" s="11"/>
      <c r="Y86" s="21"/>
      <c r="Z86" s="18"/>
      <c r="AA86" s="18"/>
      <c r="AB86" s="18"/>
      <c r="AC86" s="18"/>
      <c r="AD86" s="176"/>
    </row>
    <row r="87" spans="2:30" x14ac:dyDescent="0.25">
      <c r="B87" s="169"/>
      <c r="C87" s="174"/>
      <c r="D87" s="140"/>
      <c r="E87" s="156"/>
      <c r="F87" s="152"/>
      <c r="G87" s="152"/>
      <c r="H87" s="160"/>
      <c r="I87" s="138"/>
      <c r="J87" s="39"/>
      <c r="K87" s="39"/>
      <c r="L87" s="39"/>
      <c r="M87" s="11"/>
      <c r="Y87" s="21"/>
      <c r="Z87" s="18"/>
      <c r="AA87" s="18"/>
      <c r="AB87" s="18"/>
      <c r="AC87" s="18"/>
      <c r="AD87" s="177" t="s">
        <v>23</v>
      </c>
    </row>
    <row r="88" spans="2:30" ht="15.75" thickBot="1" x14ac:dyDescent="0.3">
      <c r="B88" s="169"/>
      <c r="C88" s="173">
        <v>5</v>
      </c>
      <c r="D88" s="147" t="s">
        <v>19</v>
      </c>
      <c r="E88" s="180">
        <v>6</v>
      </c>
      <c r="F88" s="151">
        <v>7</v>
      </c>
      <c r="G88" s="157">
        <v>8</v>
      </c>
      <c r="H88" s="157">
        <v>9</v>
      </c>
      <c r="I88" s="136">
        <v>10</v>
      </c>
      <c r="J88" s="39"/>
      <c r="K88" s="39"/>
      <c r="L88" s="39"/>
      <c r="M88" s="11"/>
      <c r="Y88" s="21"/>
      <c r="Z88" s="18"/>
      <c r="AA88" s="18"/>
      <c r="AB88" s="18"/>
      <c r="AC88" s="18"/>
      <c r="AD88" s="178"/>
    </row>
    <row r="89" spans="2:30" ht="15.75" thickBot="1" x14ac:dyDescent="0.3">
      <c r="B89" s="169"/>
      <c r="C89" s="174"/>
      <c r="D89" s="179"/>
      <c r="E89" s="181"/>
      <c r="F89" s="164"/>
      <c r="G89" s="158"/>
      <c r="H89" s="158"/>
      <c r="I89" s="137"/>
      <c r="J89" s="39"/>
      <c r="K89" s="39"/>
      <c r="L89" s="39"/>
      <c r="M89" s="11"/>
      <c r="Y89" s="15"/>
      <c r="Z89" s="16"/>
      <c r="AA89" s="16"/>
      <c r="AB89" s="16"/>
      <c r="AC89" s="16"/>
      <c r="AD89" s="16"/>
    </row>
    <row r="90" spans="2:30" ht="15.75" thickBot="1" x14ac:dyDescent="0.3">
      <c r="B90" s="9"/>
      <c r="C90" s="30"/>
      <c r="D90" s="10"/>
      <c r="E90" s="10"/>
      <c r="F90" s="10"/>
      <c r="G90" s="10"/>
      <c r="H90" s="10"/>
      <c r="I90" s="16"/>
      <c r="J90" s="16"/>
      <c r="K90" s="16"/>
      <c r="L90" s="16"/>
      <c r="M90" s="11"/>
      <c r="Y90" s="22"/>
      <c r="Z90" s="23"/>
      <c r="AA90" s="23"/>
      <c r="AB90" s="23"/>
      <c r="AC90" s="23"/>
      <c r="AD90" s="23"/>
    </row>
    <row r="91" spans="2:30" ht="15.75" thickBot="1" x14ac:dyDescent="0.3">
      <c r="B91" s="12"/>
      <c r="C91" s="13"/>
      <c r="D91" s="13"/>
      <c r="E91" s="29"/>
      <c r="F91" s="29"/>
      <c r="G91" s="29"/>
      <c r="H91" s="29"/>
      <c r="I91" s="23"/>
      <c r="J91" s="23"/>
      <c r="K91" s="23"/>
      <c r="L91" s="23"/>
      <c r="M91" s="14"/>
      <c r="Y91" s="5"/>
    </row>
    <row r="92" spans="2:30" x14ac:dyDescent="0.25">
      <c r="C92" s="5"/>
    </row>
    <row r="93" spans="2:30" x14ac:dyDescent="0.25">
      <c r="X93" s="168"/>
      <c r="Y93" s="66" t="s">
        <v>111</v>
      </c>
      <c r="Z93" s="67" t="s">
        <v>114</v>
      </c>
    </row>
    <row r="94" spans="2:30" x14ac:dyDescent="0.25">
      <c r="X94" s="168"/>
      <c r="Y94" s="66" t="s">
        <v>62</v>
      </c>
      <c r="Z94" s="67" t="s">
        <v>76</v>
      </c>
    </row>
    <row r="95" spans="2:30" x14ac:dyDescent="0.25">
      <c r="X95" s="168"/>
      <c r="Y95" s="66" t="s">
        <v>61</v>
      </c>
      <c r="Z95" s="68" t="s">
        <v>74</v>
      </c>
    </row>
    <row r="96" spans="2:30" x14ac:dyDescent="0.25">
      <c r="X96" s="168"/>
      <c r="Y96" s="66" t="s">
        <v>63</v>
      </c>
      <c r="Z96" s="69">
        <v>43263</v>
      </c>
    </row>
    <row r="97" spans="24:26" x14ac:dyDescent="0.25">
      <c r="X97" s="168"/>
      <c r="Y97" s="66" t="s">
        <v>112</v>
      </c>
      <c r="Z97" s="68" t="s">
        <v>113</v>
      </c>
    </row>
    <row r="98" spans="24:26" x14ac:dyDescent="0.25">
      <c r="X98" s="168"/>
      <c r="Y98" s="66" t="s">
        <v>64</v>
      </c>
      <c r="Z98" s="67">
        <v>1</v>
      </c>
    </row>
  </sheetData>
  <sheetProtection algorithmName="SHA-512" hashValue="r6b3SLAvjTmTcCQK81kZ/lPdykCeAJyh8rifi0tTrcq2o6IgIvSQHIHsAZxOElXK/+XXym8c+1XV0Gz9rUUqKQ==" saltValue="fbY2HLVubfjbw+Rs/EUF4A==" spinCount="100000" sheet="1" objects="1" scenarios="1"/>
  <autoFilter ref="A7:AD73" xr:uid="{AC90C688-541B-40AE-B5CC-E4184FCD102D}"/>
  <mergeCells count="60">
    <mergeCell ref="X93:X98"/>
    <mergeCell ref="B80:B89"/>
    <mergeCell ref="E76:I77"/>
    <mergeCell ref="Z79:AD79"/>
    <mergeCell ref="C82:C83"/>
    <mergeCell ref="C84:C85"/>
    <mergeCell ref="C86:C87"/>
    <mergeCell ref="C88:C89"/>
    <mergeCell ref="AD81:AD82"/>
    <mergeCell ref="AD83:AD84"/>
    <mergeCell ref="AD85:AD86"/>
    <mergeCell ref="AD87:AD88"/>
    <mergeCell ref="D88:D89"/>
    <mergeCell ref="E88:E89"/>
    <mergeCell ref="F88:F89"/>
    <mergeCell ref="D86:D87"/>
    <mergeCell ref="E86:E87"/>
    <mergeCell ref="F86:F87"/>
    <mergeCell ref="G86:G87"/>
    <mergeCell ref="F82:F83"/>
    <mergeCell ref="G82:G83"/>
    <mergeCell ref="H86:H87"/>
    <mergeCell ref="H88:H89"/>
    <mergeCell ref="I82:I83"/>
    <mergeCell ref="L6:L7"/>
    <mergeCell ref="I80:I81"/>
    <mergeCell ref="H84:H85"/>
    <mergeCell ref="H82:H83"/>
    <mergeCell ref="D3:Y4"/>
    <mergeCell ref="I88:I89"/>
    <mergeCell ref="I84:I85"/>
    <mergeCell ref="I86:I87"/>
    <mergeCell ref="D80:D81"/>
    <mergeCell ref="E80:E81"/>
    <mergeCell ref="F80:F81"/>
    <mergeCell ref="G80:G81"/>
    <mergeCell ref="D84:D85"/>
    <mergeCell ref="E84:E85"/>
    <mergeCell ref="F84:F85"/>
    <mergeCell ref="G84:G85"/>
    <mergeCell ref="D82:D83"/>
    <mergeCell ref="E82:E83"/>
    <mergeCell ref="H80:H81"/>
    <mergeCell ref="G88:G89"/>
    <mergeCell ref="D1:Y2"/>
    <mergeCell ref="G6:G7"/>
    <mergeCell ref="H6:H7"/>
    <mergeCell ref="B1:C4"/>
    <mergeCell ref="M6:M7"/>
    <mergeCell ref="Y6:AD6"/>
    <mergeCell ref="X6:X7"/>
    <mergeCell ref="B6:B7"/>
    <mergeCell ref="C6:C7"/>
    <mergeCell ref="D6:D7"/>
    <mergeCell ref="E6:E7"/>
    <mergeCell ref="N6:W6"/>
    <mergeCell ref="F6:F7"/>
    <mergeCell ref="I6:I7"/>
    <mergeCell ref="J6:J7"/>
    <mergeCell ref="K6:K7"/>
  </mergeCells>
  <phoneticPr fontId="13" type="noConversion"/>
  <conditionalFormatting sqref="M8 M27:M28">
    <cfRule type="cellIs" dxfId="559" priority="825" operator="between">
      <formula>8</formula>
      <formula>10</formula>
    </cfRule>
    <cfRule type="cellIs" dxfId="558" priority="826" operator="between">
      <formula>6</formula>
      <formula>7</formula>
    </cfRule>
    <cfRule type="cellIs" dxfId="557" priority="827" operator="equal">
      <formula>5</formula>
    </cfRule>
    <cfRule type="cellIs" dxfId="556" priority="828" operator="between">
      <formula>2</formula>
      <formula>4</formula>
    </cfRule>
    <cfRule type="cellIs" dxfId="555" priority="829" operator="equal">
      <formula>"Extremo"</formula>
    </cfRule>
    <cfRule type="cellIs" dxfId="554" priority="830" operator="equal">
      <formula>"Alto"</formula>
    </cfRule>
    <cfRule type="cellIs" dxfId="553" priority="831" operator="equal">
      <formula>"Medio"</formula>
    </cfRule>
    <cfRule type="cellIs" dxfId="552" priority="832" operator="equal">
      <formula>"Bajo"</formula>
    </cfRule>
  </conditionalFormatting>
  <conditionalFormatting sqref="AD8 AD27:AD28">
    <cfRule type="cellIs" dxfId="551" priority="817" operator="between">
      <formula>8</formula>
      <formula>10</formula>
    </cfRule>
    <cfRule type="cellIs" dxfId="550" priority="818" operator="between">
      <formula>6</formula>
      <formula>7</formula>
    </cfRule>
    <cfRule type="cellIs" dxfId="549" priority="819" operator="equal">
      <formula>5</formula>
    </cfRule>
    <cfRule type="cellIs" dxfId="548" priority="820" operator="between">
      <formula>2</formula>
      <formula>4</formula>
    </cfRule>
    <cfRule type="cellIs" dxfId="547" priority="821" operator="equal">
      <formula>"Extremo"</formula>
    </cfRule>
    <cfRule type="cellIs" dxfId="546" priority="822" operator="equal">
      <formula>"Alto"</formula>
    </cfRule>
    <cfRule type="cellIs" dxfId="545" priority="823" operator="equal">
      <formula>"Medio"</formula>
    </cfRule>
    <cfRule type="cellIs" dxfId="544" priority="824" operator="equal">
      <formula>"Bajo"</formula>
    </cfRule>
  </conditionalFormatting>
  <conditionalFormatting sqref="M9:M20 M22:M26">
    <cfRule type="cellIs" dxfId="543" priority="809" operator="between">
      <formula>8</formula>
      <formula>10</formula>
    </cfRule>
    <cfRule type="cellIs" dxfId="542" priority="810" operator="between">
      <formula>6</formula>
      <formula>7</formula>
    </cfRule>
    <cfRule type="cellIs" dxfId="541" priority="811" operator="equal">
      <formula>5</formula>
    </cfRule>
    <cfRule type="cellIs" dxfId="540" priority="812" operator="between">
      <formula>2</formula>
      <formula>4</formula>
    </cfRule>
    <cfRule type="cellIs" dxfId="539" priority="813" operator="equal">
      <formula>"Extremo"</formula>
    </cfRule>
    <cfRule type="cellIs" dxfId="538" priority="814" operator="equal">
      <formula>"Alto"</formula>
    </cfRule>
    <cfRule type="cellIs" dxfId="537" priority="815" operator="equal">
      <formula>"Medio"</formula>
    </cfRule>
    <cfRule type="cellIs" dxfId="536" priority="816" operator="equal">
      <formula>"Bajo"</formula>
    </cfRule>
  </conditionalFormatting>
  <conditionalFormatting sqref="AD9:AD20 AD22:AD26">
    <cfRule type="cellIs" dxfId="535" priority="801" operator="between">
      <formula>8</formula>
      <formula>10</formula>
    </cfRule>
    <cfRule type="cellIs" dxfId="534" priority="802" operator="between">
      <formula>6</formula>
      <formula>7</formula>
    </cfRule>
    <cfRule type="cellIs" dxfId="533" priority="803" operator="equal">
      <formula>5</formula>
    </cfRule>
    <cfRule type="cellIs" dxfId="532" priority="804" operator="between">
      <formula>2</formula>
      <formula>4</formula>
    </cfRule>
    <cfRule type="cellIs" dxfId="531" priority="805" operator="equal">
      <formula>"Extremo"</formula>
    </cfRule>
    <cfRule type="cellIs" dxfId="530" priority="806" operator="equal">
      <formula>"Alto"</formula>
    </cfRule>
    <cfRule type="cellIs" dxfId="529" priority="807" operator="equal">
      <formula>"Medio"</formula>
    </cfRule>
    <cfRule type="cellIs" dxfId="528" priority="808" operator="equal">
      <formula>"Bajo"</formula>
    </cfRule>
  </conditionalFormatting>
  <conditionalFormatting sqref="M29">
    <cfRule type="cellIs" dxfId="527" priority="793" operator="between">
      <formula>8</formula>
      <formula>10</formula>
    </cfRule>
    <cfRule type="cellIs" dxfId="526" priority="794" operator="between">
      <formula>6</formula>
      <formula>7</formula>
    </cfRule>
    <cfRule type="cellIs" dxfId="525" priority="795" operator="equal">
      <formula>5</formula>
    </cfRule>
    <cfRule type="cellIs" dxfId="524" priority="796" operator="between">
      <formula>2</formula>
      <formula>4</formula>
    </cfRule>
    <cfRule type="cellIs" dxfId="523" priority="797" operator="equal">
      <formula>"Extremo"</formula>
    </cfRule>
    <cfRule type="cellIs" dxfId="522" priority="798" operator="equal">
      <formula>"Alto"</formula>
    </cfRule>
    <cfRule type="cellIs" dxfId="521" priority="799" operator="equal">
      <formula>"Medio"</formula>
    </cfRule>
    <cfRule type="cellIs" dxfId="520" priority="800" operator="equal">
      <formula>"Bajo"</formula>
    </cfRule>
  </conditionalFormatting>
  <conditionalFormatting sqref="AD29">
    <cfRule type="cellIs" dxfId="519" priority="785" operator="between">
      <formula>8</formula>
      <formula>10</formula>
    </cfRule>
    <cfRule type="cellIs" dxfId="518" priority="786" operator="between">
      <formula>6</formula>
      <formula>7</formula>
    </cfRule>
    <cfRule type="cellIs" dxfId="517" priority="787" operator="equal">
      <formula>5</formula>
    </cfRule>
    <cfRule type="cellIs" dxfId="516" priority="788" operator="between">
      <formula>2</formula>
      <formula>4</formula>
    </cfRule>
    <cfRule type="cellIs" dxfId="515" priority="789" operator="equal">
      <formula>"Extremo"</formula>
    </cfRule>
    <cfRule type="cellIs" dxfId="514" priority="790" operator="equal">
      <formula>"Alto"</formula>
    </cfRule>
    <cfRule type="cellIs" dxfId="513" priority="791" operator="equal">
      <formula>"Medio"</formula>
    </cfRule>
    <cfRule type="cellIs" dxfId="512" priority="792" operator="equal">
      <formula>"Bajo"</formula>
    </cfRule>
  </conditionalFormatting>
  <conditionalFormatting sqref="M21">
    <cfRule type="cellIs" dxfId="511" priority="777" operator="between">
      <formula>8</formula>
      <formula>10</formula>
    </cfRule>
    <cfRule type="cellIs" dxfId="510" priority="778" operator="between">
      <formula>6</formula>
      <formula>7</formula>
    </cfRule>
    <cfRule type="cellIs" dxfId="509" priority="779" operator="equal">
      <formula>5</formula>
    </cfRule>
    <cfRule type="cellIs" dxfId="508" priority="780" operator="between">
      <formula>2</formula>
      <formula>4</formula>
    </cfRule>
    <cfRule type="cellIs" dxfId="507" priority="781" operator="equal">
      <formula>"Extremo"</formula>
    </cfRule>
    <cfRule type="cellIs" dxfId="506" priority="782" operator="equal">
      <formula>"Alto"</formula>
    </cfRule>
    <cfRule type="cellIs" dxfId="505" priority="783" operator="equal">
      <formula>"Medio"</formula>
    </cfRule>
    <cfRule type="cellIs" dxfId="504" priority="784" operator="equal">
      <formula>"Bajo"</formula>
    </cfRule>
  </conditionalFormatting>
  <conditionalFormatting sqref="AD21">
    <cfRule type="cellIs" dxfId="503" priority="769" operator="between">
      <formula>8</formula>
      <formula>10</formula>
    </cfRule>
    <cfRule type="cellIs" dxfId="502" priority="770" operator="between">
      <formula>6</formula>
      <formula>7</formula>
    </cfRule>
    <cfRule type="cellIs" dxfId="501" priority="771" operator="equal">
      <formula>5</formula>
    </cfRule>
    <cfRule type="cellIs" dxfId="500" priority="772" operator="between">
      <formula>2</formula>
      <formula>4</formula>
    </cfRule>
    <cfRule type="cellIs" dxfId="499" priority="773" operator="equal">
      <formula>"Extremo"</formula>
    </cfRule>
    <cfRule type="cellIs" dxfId="498" priority="774" operator="equal">
      <formula>"Alto"</formula>
    </cfRule>
    <cfRule type="cellIs" dxfId="497" priority="775" operator="equal">
      <formula>"Medio"</formula>
    </cfRule>
    <cfRule type="cellIs" dxfId="496" priority="776" operator="equal">
      <formula>"Bajo"</formula>
    </cfRule>
  </conditionalFormatting>
  <conditionalFormatting sqref="M31">
    <cfRule type="cellIs" dxfId="495" priority="761" operator="between">
      <formula>8</formula>
      <formula>10</formula>
    </cfRule>
    <cfRule type="cellIs" dxfId="494" priority="762" operator="between">
      <formula>6</formula>
      <formula>7</formula>
    </cfRule>
    <cfRule type="cellIs" dxfId="493" priority="763" operator="equal">
      <formula>5</formula>
    </cfRule>
    <cfRule type="cellIs" dxfId="492" priority="764" operator="between">
      <formula>2</formula>
      <formula>4</formula>
    </cfRule>
    <cfRule type="cellIs" dxfId="491" priority="765" operator="equal">
      <formula>"Extremo"</formula>
    </cfRule>
    <cfRule type="cellIs" dxfId="490" priority="766" operator="equal">
      <formula>"Alto"</formula>
    </cfRule>
    <cfRule type="cellIs" dxfId="489" priority="767" operator="equal">
      <formula>"Medio"</formula>
    </cfRule>
    <cfRule type="cellIs" dxfId="488" priority="768" operator="equal">
      <formula>"Bajo"</formula>
    </cfRule>
  </conditionalFormatting>
  <conditionalFormatting sqref="AD31">
    <cfRule type="cellIs" dxfId="487" priority="753" operator="between">
      <formula>8</formula>
      <formula>10</formula>
    </cfRule>
    <cfRule type="cellIs" dxfId="486" priority="754" operator="between">
      <formula>6</formula>
      <formula>7</formula>
    </cfRule>
    <cfRule type="cellIs" dxfId="485" priority="755" operator="equal">
      <formula>5</formula>
    </cfRule>
    <cfRule type="cellIs" dxfId="484" priority="756" operator="between">
      <formula>2</formula>
      <formula>4</formula>
    </cfRule>
    <cfRule type="cellIs" dxfId="483" priority="757" operator="equal">
      <formula>"Extremo"</formula>
    </cfRule>
    <cfRule type="cellIs" dxfId="482" priority="758" operator="equal">
      <formula>"Alto"</formula>
    </cfRule>
    <cfRule type="cellIs" dxfId="481" priority="759" operator="equal">
      <formula>"Medio"</formula>
    </cfRule>
    <cfRule type="cellIs" dxfId="480" priority="760" operator="equal">
      <formula>"Bajo"</formula>
    </cfRule>
  </conditionalFormatting>
  <conditionalFormatting sqref="M30">
    <cfRule type="cellIs" dxfId="479" priority="745" operator="between">
      <formula>8</formula>
      <formula>10</formula>
    </cfRule>
    <cfRule type="cellIs" dxfId="478" priority="746" operator="between">
      <formula>6</formula>
      <formula>7</formula>
    </cfRule>
    <cfRule type="cellIs" dxfId="477" priority="747" operator="equal">
      <formula>5</formula>
    </cfRule>
    <cfRule type="cellIs" dxfId="476" priority="748" operator="between">
      <formula>2</formula>
      <formula>4</formula>
    </cfRule>
    <cfRule type="cellIs" dxfId="475" priority="749" operator="equal">
      <formula>"Extremo"</formula>
    </cfRule>
    <cfRule type="cellIs" dxfId="474" priority="750" operator="equal">
      <formula>"Alto"</formula>
    </cfRule>
    <cfRule type="cellIs" dxfId="473" priority="751" operator="equal">
      <formula>"Medio"</formula>
    </cfRule>
    <cfRule type="cellIs" dxfId="472" priority="752" operator="equal">
      <formula>"Bajo"</formula>
    </cfRule>
  </conditionalFormatting>
  <conditionalFormatting sqref="AD30">
    <cfRule type="cellIs" dxfId="471" priority="737" operator="between">
      <formula>8</formula>
      <formula>10</formula>
    </cfRule>
    <cfRule type="cellIs" dxfId="470" priority="738" operator="between">
      <formula>6</formula>
      <formula>7</formula>
    </cfRule>
    <cfRule type="cellIs" dxfId="469" priority="739" operator="equal">
      <formula>5</formula>
    </cfRule>
    <cfRule type="cellIs" dxfId="468" priority="740" operator="between">
      <formula>2</formula>
      <formula>4</formula>
    </cfRule>
    <cfRule type="cellIs" dxfId="467" priority="741" operator="equal">
      <formula>"Extremo"</formula>
    </cfRule>
    <cfRule type="cellIs" dxfId="466" priority="742" operator="equal">
      <formula>"Alto"</formula>
    </cfRule>
    <cfRule type="cellIs" dxfId="465" priority="743" operator="equal">
      <formula>"Medio"</formula>
    </cfRule>
    <cfRule type="cellIs" dxfId="464" priority="744" operator="equal">
      <formula>"Bajo"</formula>
    </cfRule>
  </conditionalFormatting>
  <conditionalFormatting sqref="M58">
    <cfRule type="cellIs" dxfId="463" priority="729" operator="between">
      <formula>8</formula>
      <formula>10</formula>
    </cfRule>
    <cfRule type="cellIs" dxfId="462" priority="730" operator="between">
      <formula>6</formula>
      <formula>7</formula>
    </cfRule>
    <cfRule type="cellIs" dxfId="461" priority="731" operator="equal">
      <formula>5</formula>
    </cfRule>
    <cfRule type="cellIs" dxfId="460" priority="732" operator="between">
      <formula>2</formula>
      <formula>4</formula>
    </cfRule>
    <cfRule type="cellIs" dxfId="459" priority="733" operator="equal">
      <formula>"Extremo"</formula>
    </cfRule>
    <cfRule type="cellIs" dxfId="458" priority="734" operator="equal">
      <formula>"Alto"</formula>
    </cfRule>
    <cfRule type="cellIs" dxfId="457" priority="735" operator="equal">
      <formula>"Medio"</formula>
    </cfRule>
    <cfRule type="cellIs" dxfId="456" priority="736" operator="equal">
      <formula>"Bajo"</formula>
    </cfRule>
  </conditionalFormatting>
  <conditionalFormatting sqref="AD58">
    <cfRule type="cellIs" dxfId="455" priority="721" operator="between">
      <formula>8</formula>
      <formula>10</formula>
    </cfRule>
    <cfRule type="cellIs" dxfId="454" priority="722" operator="between">
      <formula>6</formula>
      <formula>7</formula>
    </cfRule>
    <cfRule type="cellIs" dxfId="453" priority="723" operator="equal">
      <formula>5</formula>
    </cfRule>
    <cfRule type="cellIs" dxfId="452" priority="724" operator="between">
      <formula>2</formula>
      <formula>4</formula>
    </cfRule>
    <cfRule type="cellIs" dxfId="451" priority="725" operator="equal">
      <formula>"Extremo"</formula>
    </cfRule>
    <cfRule type="cellIs" dxfId="450" priority="726" operator="equal">
      <formula>"Alto"</formula>
    </cfRule>
    <cfRule type="cellIs" dxfId="449" priority="727" operator="equal">
      <formula>"Medio"</formula>
    </cfRule>
    <cfRule type="cellIs" dxfId="448" priority="728" operator="equal">
      <formula>"Bajo"</formula>
    </cfRule>
  </conditionalFormatting>
  <conditionalFormatting sqref="M33">
    <cfRule type="cellIs" dxfId="447" priority="697" operator="between">
      <formula>8</formula>
      <formula>10</formula>
    </cfRule>
    <cfRule type="cellIs" dxfId="446" priority="698" operator="between">
      <formula>6</formula>
      <formula>7</formula>
    </cfRule>
    <cfRule type="cellIs" dxfId="445" priority="699" operator="equal">
      <formula>5</formula>
    </cfRule>
    <cfRule type="cellIs" dxfId="444" priority="700" operator="between">
      <formula>2</formula>
      <formula>4</formula>
    </cfRule>
    <cfRule type="cellIs" dxfId="443" priority="701" operator="equal">
      <formula>"Extremo"</formula>
    </cfRule>
    <cfRule type="cellIs" dxfId="442" priority="702" operator="equal">
      <formula>"Alto"</formula>
    </cfRule>
    <cfRule type="cellIs" dxfId="441" priority="703" operator="equal">
      <formula>"Medio"</formula>
    </cfRule>
    <cfRule type="cellIs" dxfId="440" priority="704" operator="equal">
      <formula>"Bajo"</formula>
    </cfRule>
  </conditionalFormatting>
  <conditionalFormatting sqref="AD33">
    <cfRule type="cellIs" dxfId="439" priority="689" operator="between">
      <formula>8</formula>
      <formula>10</formula>
    </cfRule>
    <cfRule type="cellIs" dxfId="438" priority="690" operator="between">
      <formula>6</formula>
      <formula>7</formula>
    </cfRule>
    <cfRule type="cellIs" dxfId="437" priority="691" operator="equal">
      <formula>5</formula>
    </cfRule>
    <cfRule type="cellIs" dxfId="436" priority="692" operator="between">
      <formula>2</formula>
      <formula>4</formula>
    </cfRule>
    <cfRule type="cellIs" dxfId="435" priority="693" operator="equal">
      <formula>"Extremo"</formula>
    </cfRule>
    <cfRule type="cellIs" dxfId="434" priority="694" operator="equal">
      <formula>"Alto"</formula>
    </cfRule>
    <cfRule type="cellIs" dxfId="433" priority="695" operator="equal">
      <formula>"Medio"</formula>
    </cfRule>
    <cfRule type="cellIs" dxfId="432" priority="696" operator="equal">
      <formula>"Bajo"</formula>
    </cfRule>
  </conditionalFormatting>
  <conditionalFormatting sqref="M32">
    <cfRule type="cellIs" dxfId="431" priority="681" operator="between">
      <formula>8</formula>
      <formula>10</formula>
    </cfRule>
    <cfRule type="cellIs" dxfId="430" priority="682" operator="between">
      <formula>6</formula>
      <formula>7</formula>
    </cfRule>
    <cfRule type="cellIs" dxfId="429" priority="683" operator="equal">
      <formula>5</formula>
    </cfRule>
    <cfRule type="cellIs" dxfId="428" priority="684" operator="between">
      <formula>2</formula>
      <formula>4</formula>
    </cfRule>
    <cfRule type="cellIs" dxfId="427" priority="685" operator="equal">
      <formula>"Extremo"</formula>
    </cfRule>
    <cfRule type="cellIs" dxfId="426" priority="686" operator="equal">
      <formula>"Alto"</formula>
    </cfRule>
    <cfRule type="cellIs" dxfId="425" priority="687" operator="equal">
      <formula>"Medio"</formula>
    </cfRule>
    <cfRule type="cellIs" dxfId="424" priority="688" operator="equal">
      <formula>"Bajo"</formula>
    </cfRule>
  </conditionalFormatting>
  <conditionalFormatting sqref="AD32">
    <cfRule type="cellIs" dxfId="423" priority="673" operator="between">
      <formula>8</formula>
      <formula>10</formula>
    </cfRule>
    <cfRule type="cellIs" dxfId="422" priority="674" operator="between">
      <formula>6</formula>
      <formula>7</formula>
    </cfRule>
    <cfRule type="cellIs" dxfId="421" priority="675" operator="equal">
      <formula>5</formula>
    </cfRule>
    <cfRule type="cellIs" dxfId="420" priority="676" operator="between">
      <formula>2</formula>
      <formula>4</formula>
    </cfRule>
    <cfRule type="cellIs" dxfId="419" priority="677" operator="equal">
      <formula>"Extremo"</formula>
    </cfRule>
    <cfRule type="cellIs" dxfId="418" priority="678" operator="equal">
      <formula>"Alto"</formula>
    </cfRule>
    <cfRule type="cellIs" dxfId="417" priority="679" operator="equal">
      <formula>"Medio"</formula>
    </cfRule>
    <cfRule type="cellIs" dxfId="416" priority="680" operator="equal">
      <formula>"Bajo"</formula>
    </cfRule>
  </conditionalFormatting>
  <conditionalFormatting sqref="M57">
    <cfRule type="cellIs" dxfId="415" priority="649" operator="between">
      <formula>8</formula>
      <formula>10</formula>
    </cfRule>
    <cfRule type="cellIs" dxfId="414" priority="650" operator="between">
      <formula>6</formula>
      <formula>7</formula>
    </cfRule>
    <cfRule type="cellIs" dxfId="413" priority="651" operator="equal">
      <formula>5</formula>
    </cfRule>
    <cfRule type="cellIs" dxfId="412" priority="652" operator="between">
      <formula>2</formula>
      <formula>4</formula>
    </cfRule>
    <cfRule type="cellIs" dxfId="411" priority="653" operator="equal">
      <formula>"Extremo"</formula>
    </cfRule>
    <cfRule type="cellIs" dxfId="410" priority="654" operator="equal">
      <formula>"Alto"</formula>
    </cfRule>
    <cfRule type="cellIs" dxfId="409" priority="655" operator="equal">
      <formula>"Medio"</formula>
    </cfRule>
    <cfRule type="cellIs" dxfId="408" priority="656" operator="equal">
      <formula>"Bajo"</formula>
    </cfRule>
  </conditionalFormatting>
  <conditionalFormatting sqref="AD57">
    <cfRule type="cellIs" dxfId="407" priority="641" operator="between">
      <formula>8</formula>
      <formula>10</formula>
    </cfRule>
    <cfRule type="cellIs" dxfId="406" priority="642" operator="between">
      <formula>6</formula>
      <formula>7</formula>
    </cfRule>
    <cfRule type="cellIs" dxfId="405" priority="643" operator="equal">
      <formula>5</formula>
    </cfRule>
    <cfRule type="cellIs" dxfId="404" priority="644" operator="between">
      <formula>2</formula>
      <formula>4</formula>
    </cfRule>
    <cfRule type="cellIs" dxfId="403" priority="645" operator="equal">
      <formula>"Extremo"</formula>
    </cfRule>
    <cfRule type="cellIs" dxfId="402" priority="646" operator="equal">
      <formula>"Alto"</formula>
    </cfRule>
    <cfRule type="cellIs" dxfId="401" priority="647" operator="equal">
      <formula>"Medio"</formula>
    </cfRule>
    <cfRule type="cellIs" dxfId="400" priority="648" operator="equal">
      <formula>"Bajo"</formula>
    </cfRule>
  </conditionalFormatting>
  <conditionalFormatting sqref="M56">
    <cfRule type="cellIs" dxfId="399" priority="633" operator="between">
      <formula>8</formula>
      <formula>10</formula>
    </cfRule>
    <cfRule type="cellIs" dxfId="398" priority="634" operator="between">
      <formula>6</formula>
      <formula>7</formula>
    </cfRule>
    <cfRule type="cellIs" dxfId="397" priority="635" operator="equal">
      <formula>5</formula>
    </cfRule>
    <cfRule type="cellIs" dxfId="396" priority="636" operator="between">
      <formula>2</formula>
      <formula>4</formula>
    </cfRule>
    <cfRule type="cellIs" dxfId="395" priority="637" operator="equal">
      <formula>"Extremo"</formula>
    </cfRule>
    <cfRule type="cellIs" dxfId="394" priority="638" operator="equal">
      <formula>"Alto"</formula>
    </cfRule>
    <cfRule type="cellIs" dxfId="393" priority="639" operator="equal">
      <formula>"Medio"</formula>
    </cfRule>
    <cfRule type="cellIs" dxfId="392" priority="640" operator="equal">
      <formula>"Bajo"</formula>
    </cfRule>
  </conditionalFormatting>
  <conditionalFormatting sqref="AD56">
    <cfRule type="cellIs" dxfId="391" priority="625" operator="between">
      <formula>8</formula>
      <formula>10</formula>
    </cfRule>
    <cfRule type="cellIs" dxfId="390" priority="626" operator="between">
      <formula>6</formula>
      <formula>7</formula>
    </cfRule>
    <cfRule type="cellIs" dxfId="389" priority="627" operator="equal">
      <formula>5</formula>
    </cfRule>
    <cfRule type="cellIs" dxfId="388" priority="628" operator="between">
      <formula>2</formula>
      <formula>4</formula>
    </cfRule>
    <cfRule type="cellIs" dxfId="387" priority="629" operator="equal">
      <formula>"Extremo"</formula>
    </cfRule>
    <cfRule type="cellIs" dxfId="386" priority="630" operator="equal">
      <formula>"Alto"</formula>
    </cfRule>
    <cfRule type="cellIs" dxfId="385" priority="631" operator="equal">
      <formula>"Medio"</formula>
    </cfRule>
    <cfRule type="cellIs" dxfId="384" priority="632" operator="equal">
      <formula>"Bajo"</formula>
    </cfRule>
  </conditionalFormatting>
  <conditionalFormatting sqref="M55">
    <cfRule type="cellIs" dxfId="383" priority="617" operator="between">
      <formula>8</formula>
      <formula>10</formula>
    </cfRule>
    <cfRule type="cellIs" dxfId="382" priority="618" operator="between">
      <formula>6</formula>
      <formula>7</formula>
    </cfRule>
    <cfRule type="cellIs" dxfId="381" priority="619" operator="equal">
      <formula>5</formula>
    </cfRule>
    <cfRule type="cellIs" dxfId="380" priority="620" operator="between">
      <formula>2</formula>
      <formula>4</formula>
    </cfRule>
    <cfRule type="cellIs" dxfId="379" priority="621" operator="equal">
      <formula>"Extremo"</formula>
    </cfRule>
    <cfRule type="cellIs" dxfId="378" priority="622" operator="equal">
      <formula>"Alto"</formula>
    </cfRule>
    <cfRule type="cellIs" dxfId="377" priority="623" operator="equal">
      <formula>"Medio"</formula>
    </cfRule>
    <cfRule type="cellIs" dxfId="376" priority="624" operator="equal">
      <formula>"Bajo"</formula>
    </cfRule>
  </conditionalFormatting>
  <conditionalFormatting sqref="AD55">
    <cfRule type="cellIs" dxfId="375" priority="609" operator="between">
      <formula>8</formula>
      <formula>10</formula>
    </cfRule>
    <cfRule type="cellIs" dxfId="374" priority="610" operator="between">
      <formula>6</formula>
      <formula>7</formula>
    </cfRule>
    <cfRule type="cellIs" dxfId="373" priority="611" operator="equal">
      <formula>5</formula>
    </cfRule>
    <cfRule type="cellIs" dxfId="372" priority="612" operator="between">
      <formula>2</formula>
      <formula>4</formula>
    </cfRule>
    <cfRule type="cellIs" dxfId="371" priority="613" operator="equal">
      <formula>"Extremo"</formula>
    </cfRule>
    <cfRule type="cellIs" dxfId="370" priority="614" operator="equal">
      <formula>"Alto"</formula>
    </cfRule>
    <cfRule type="cellIs" dxfId="369" priority="615" operator="equal">
      <formula>"Medio"</formula>
    </cfRule>
    <cfRule type="cellIs" dxfId="368" priority="616" operator="equal">
      <formula>"Bajo"</formula>
    </cfRule>
  </conditionalFormatting>
  <conditionalFormatting sqref="M54">
    <cfRule type="cellIs" dxfId="367" priority="601" operator="between">
      <formula>8</formula>
      <formula>10</formula>
    </cfRule>
    <cfRule type="cellIs" dxfId="366" priority="602" operator="between">
      <formula>6</formula>
      <formula>7</formula>
    </cfRule>
    <cfRule type="cellIs" dxfId="365" priority="603" operator="equal">
      <formula>5</formula>
    </cfRule>
    <cfRule type="cellIs" dxfId="364" priority="604" operator="between">
      <formula>2</formula>
      <formula>4</formula>
    </cfRule>
    <cfRule type="cellIs" dxfId="363" priority="605" operator="equal">
      <formula>"Extremo"</formula>
    </cfRule>
    <cfRule type="cellIs" dxfId="362" priority="606" operator="equal">
      <formula>"Alto"</formula>
    </cfRule>
    <cfRule type="cellIs" dxfId="361" priority="607" operator="equal">
      <formula>"Medio"</formula>
    </cfRule>
    <cfRule type="cellIs" dxfId="360" priority="608" operator="equal">
      <formula>"Bajo"</formula>
    </cfRule>
  </conditionalFormatting>
  <conditionalFormatting sqref="AD54">
    <cfRule type="cellIs" dxfId="359" priority="593" operator="between">
      <formula>8</formula>
      <formula>10</formula>
    </cfRule>
    <cfRule type="cellIs" dxfId="358" priority="594" operator="between">
      <formula>6</formula>
      <formula>7</formula>
    </cfRule>
    <cfRule type="cellIs" dxfId="357" priority="595" operator="equal">
      <formula>5</formula>
    </cfRule>
    <cfRule type="cellIs" dxfId="356" priority="596" operator="between">
      <formula>2</formula>
      <formula>4</formula>
    </cfRule>
    <cfRule type="cellIs" dxfId="355" priority="597" operator="equal">
      <formula>"Extremo"</formula>
    </cfRule>
    <cfRule type="cellIs" dxfId="354" priority="598" operator="equal">
      <formula>"Alto"</formula>
    </cfRule>
    <cfRule type="cellIs" dxfId="353" priority="599" operator="equal">
      <formula>"Medio"</formula>
    </cfRule>
    <cfRule type="cellIs" dxfId="352" priority="600" operator="equal">
      <formula>"Bajo"</formula>
    </cfRule>
  </conditionalFormatting>
  <conditionalFormatting sqref="M53">
    <cfRule type="cellIs" dxfId="351" priority="585" operator="between">
      <formula>8</formula>
      <formula>10</formula>
    </cfRule>
    <cfRule type="cellIs" dxfId="350" priority="586" operator="between">
      <formula>6</formula>
      <formula>7</formula>
    </cfRule>
    <cfRule type="cellIs" dxfId="349" priority="587" operator="equal">
      <formula>5</formula>
    </cfRule>
    <cfRule type="cellIs" dxfId="348" priority="588" operator="between">
      <formula>2</formula>
      <formula>4</formula>
    </cfRule>
    <cfRule type="cellIs" dxfId="347" priority="589" operator="equal">
      <formula>"Extremo"</formula>
    </cfRule>
    <cfRule type="cellIs" dxfId="346" priority="590" operator="equal">
      <formula>"Alto"</formula>
    </cfRule>
    <cfRule type="cellIs" dxfId="345" priority="591" operator="equal">
      <formula>"Medio"</formula>
    </cfRule>
    <cfRule type="cellIs" dxfId="344" priority="592" operator="equal">
      <formula>"Bajo"</formula>
    </cfRule>
  </conditionalFormatting>
  <conditionalFormatting sqref="AD53">
    <cfRule type="cellIs" dxfId="343" priority="577" operator="between">
      <formula>8</formula>
      <formula>10</formula>
    </cfRule>
    <cfRule type="cellIs" dxfId="342" priority="578" operator="between">
      <formula>6</formula>
      <formula>7</formula>
    </cfRule>
    <cfRule type="cellIs" dxfId="341" priority="579" operator="equal">
      <formula>5</formula>
    </cfRule>
    <cfRule type="cellIs" dxfId="340" priority="580" operator="between">
      <formula>2</formula>
      <formula>4</formula>
    </cfRule>
    <cfRule type="cellIs" dxfId="339" priority="581" operator="equal">
      <formula>"Extremo"</formula>
    </cfRule>
    <cfRule type="cellIs" dxfId="338" priority="582" operator="equal">
      <formula>"Alto"</formula>
    </cfRule>
    <cfRule type="cellIs" dxfId="337" priority="583" operator="equal">
      <formula>"Medio"</formula>
    </cfRule>
    <cfRule type="cellIs" dxfId="336" priority="584" operator="equal">
      <formula>"Bajo"</formula>
    </cfRule>
  </conditionalFormatting>
  <conditionalFormatting sqref="M52">
    <cfRule type="cellIs" dxfId="335" priority="569" operator="between">
      <formula>8</formula>
      <formula>10</formula>
    </cfRule>
    <cfRule type="cellIs" dxfId="334" priority="570" operator="between">
      <formula>6</formula>
      <formula>7</formula>
    </cfRule>
    <cfRule type="cellIs" dxfId="333" priority="571" operator="equal">
      <formula>5</formula>
    </cfRule>
    <cfRule type="cellIs" dxfId="332" priority="572" operator="between">
      <formula>2</formula>
      <formula>4</formula>
    </cfRule>
    <cfRule type="cellIs" dxfId="331" priority="573" operator="equal">
      <formula>"Extremo"</formula>
    </cfRule>
    <cfRule type="cellIs" dxfId="330" priority="574" operator="equal">
      <formula>"Alto"</formula>
    </cfRule>
    <cfRule type="cellIs" dxfId="329" priority="575" operator="equal">
      <formula>"Medio"</formula>
    </cfRule>
    <cfRule type="cellIs" dxfId="328" priority="576" operator="equal">
      <formula>"Bajo"</formula>
    </cfRule>
  </conditionalFormatting>
  <conditionalFormatting sqref="AD52">
    <cfRule type="cellIs" dxfId="327" priority="561" operator="between">
      <formula>8</formula>
      <formula>10</formula>
    </cfRule>
    <cfRule type="cellIs" dxfId="326" priority="562" operator="between">
      <formula>6</formula>
      <formula>7</formula>
    </cfRule>
    <cfRule type="cellIs" dxfId="325" priority="563" operator="equal">
      <formula>5</formula>
    </cfRule>
    <cfRule type="cellIs" dxfId="324" priority="564" operator="between">
      <formula>2</formula>
      <formula>4</formula>
    </cfRule>
    <cfRule type="cellIs" dxfId="323" priority="565" operator="equal">
      <formula>"Extremo"</formula>
    </cfRule>
    <cfRule type="cellIs" dxfId="322" priority="566" operator="equal">
      <formula>"Alto"</formula>
    </cfRule>
    <cfRule type="cellIs" dxfId="321" priority="567" operator="equal">
      <formula>"Medio"</formula>
    </cfRule>
    <cfRule type="cellIs" dxfId="320" priority="568" operator="equal">
      <formula>"Bajo"</formula>
    </cfRule>
  </conditionalFormatting>
  <conditionalFormatting sqref="M51">
    <cfRule type="cellIs" dxfId="319" priority="537" operator="between">
      <formula>8</formula>
      <formula>10</formula>
    </cfRule>
    <cfRule type="cellIs" dxfId="318" priority="538" operator="between">
      <formula>6</formula>
      <formula>7</formula>
    </cfRule>
    <cfRule type="cellIs" dxfId="317" priority="539" operator="equal">
      <formula>5</formula>
    </cfRule>
    <cfRule type="cellIs" dxfId="316" priority="540" operator="between">
      <formula>2</formula>
      <formula>4</formula>
    </cfRule>
    <cfRule type="cellIs" dxfId="315" priority="541" operator="equal">
      <formula>"Extremo"</formula>
    </cfRule>
    <cfRule type="cellIs" dxfId="314" priority="542" operator="equal">
      <formula>"Alto"</formula>
    </cfRule>
    <cfRule type="cellIs" dxfId="313" priority="543" operator="equal">
      <formula>"Medio"</formula>
    </cfRule>
    <cfRule type="cellIs" dxfId="312" priority="544" operator="equal">
      <formula>"Bajo"</formula>
    </cfRule>
  </conditionalFormatting>
  <conditionalFormatting sqref="AD51">
    <cfRule type="cellIs" dxfId="311" priority="529" operator="between">
      <formula>8</formula>
      <formula>10</formula>
    </cfRule>
    <cfRule type="cellIs" dxfId="310" priority="530" operator="between">
      <formula>6</formula>
      <formula>7</formula>
    </cfRule>
    <cfRule type="cellIs" dxfId="309" priority="531" operator="equal">
      <formula>5</formula>
    </cfRule>
    <cfRule type="cellIs" dxfId="308" priority="532" operator="between">
      <formula>2</formula>
      <formula>4</formula>
    </cfRule>
    <cfRule type="cellIs" dxfId="307" priority="533" operator="equal">
      <formula>"Extremo"</formula>
    </cfRule>
    <cfRule type="cellIs" dxfId="306" priority="534" operator="equal">
      <formula>"Alto"</formula>
    </cfRule>
    <cfRule type="cellIs" dxfId="305" priority="535" operator="equal">
      <formula>"Medio"</formula>
    </cfRule>
    <cfRule type="cellIs" dxfId="304" priority="536" operator="equal">
      <formula>"Bajo"</formula>
    </cfRule>
  </conditionalFormatting>
  <conditionalFormatting sqref="M59">
    <cfRule type="cellIs" dxfId="303" priority="297" operator="between">
      <formula>8</formula>
      <formula>10</formula>
    </cfRule>
    <cfRule type="cellIs" dxfId="302" priority="298" operator="between">
      <formula>6</formula>
      <formula>7</formula>
    </cfRule>
    <cfRule type="cellIs" dxfId="301" priority="299" operator="equal">
      <formula>5</formula>
    </cfRule>
    <cfRule type="cellIs" dxfId="300" priority="300" operator="between">
      <formula>2</formula>
      <formula>4</formula>
    </cfRule>
    <cfRule type="cellIs" dxfId="299" priority="301" operator="equal">
      <formula>"Extremo"</formula>
    </cfRule>
    <cfRule type="cellIs" dxfId="298" priority="302" operator="equal">
      <formula>"Alto"</formula>
    </cfRule>
    <cfRule type="cellIs" dxfId="297" priority="303" operator="equal">
      <formula>"Medio"</formula>
    </cfRule>
    <cfRule type="cellIs" dxfId="296" priority="304" operator="equal">
      <formula>"Bajo"</formula>
    </cfRule>
  </conditionalFormatting>
  <conditionalFormatting sqref="AD59">
    <cfRule type="cellIs" dxfId="295" priority="289" operator="between">
      <formula>8</formula>
      <formula>10</formula>
    </cfRule>
    <cfRule type="cellIs" dxfId="294" priority="290" operator="between">
      <formula>6</formula>
      <formula>7</formula>
    </cfRule>
    <cfRule type="cellIs" dxfId="293" priority="291" operator="equal">
      <formula>5</formula>
    </cfRule>
    <cfRule type="cellIs" dxfId="292" priority="292" operator="between">
      <formula>2</formula>
      <formula>4</formula>
    </cfRule>
    <cfRule type="cellIs" dxfId="291" priority="293" operator="equal">
      <formula>"Extremo"</formula>
    </cfRule>
    <cfRule type="cellIs" dxfId="290" priority="294" operator="equal">
      <formula>"Alto"</formula>
    </cfRule>
    <cfRule type="cellIs" dxfId="289" priority="295" operator="equal">
      <formula>"Medio"</formula>
    </cfRule>
    <cfRule type="cellIs" dxfId="288" priority="296" operator="equal">
      <formula>"Bajo"</formula>
    </cfRule>
  </conditionalFormatting>
  <conditionalFormatting sqref="M60">
    <cfRule type="cellIs" dxfId="287" priority="281" operator="between">
      <formula>8</formula>
      <formula>10</formula>
    </cfRule>
    <cfRule type="cellIs" dxfId="286" priority="282" operator="between">
      <formula>6</formula>
      <formula>7</formula>
    </cfRule>
    <cfRule type="cellIs" dxfId="285" priority="283" operator="equal">
      <formula>5</formula>
    </cfRule>
    <cfRule type="cellIs" dxfId="284" priority="284" operator="between">
      <formula>2</formula>
      <formula>4</formula>
    </cfRule>
    <cfRule type="cellIs" dxfId="283" priority="285" operator="equal">
      <formula>"Extremo"</formula>
    </cfRule>
    <cfRule type="cellIs" dxfId="282" priority="286" operator="equal">
      <formula>"Alto"</formula>
    </cfRule>
    <cfRule type="cellIs" dxfId="281" priority="287" operator="equal">
      <formula>"Medio"</formula>
    </cfRule>
    <cfRule type="cellIs" dxfId="280" priority="288" operator="equal">
      <formula>"Bajo"</formula>
    </cfRule>
  </conditionalFormatting>
  <conditionalFormatting sqref="AD60">
    <cfRule type="cellIs" dxfId="279" priority="273" operator="between">
      <formula>8</formula>
      <formula>10</formula>
    </cfRule>
    <cfRule type="cellIs" dxfId="278" priority="274" operator="between">
      <formula>6</formula>
      <formula>7</formula>
    </cfRule>
    <cfRule type="cellIs" dxfId="277" priority="275" operator="equal">
      <formula>5</formula>
    </cfRule>
    <cfRule type="cellIs" dxfId="276" priority="276" operator="between">
      <formula>2</formula>
      <formula>4</formula>
    </cfRule>
    <cfRule type="cellIs" dxfId="275" priority="277" operator="equal">
      <formula>"Extremo"</formula>
    </cfRule>
    <cfRule type="cellIs" dxfId="274" priority="278" operator="equal">
      <formula>"Alto"</formula>
    </cfRule>
    <cfRule type="cellIs" dxfId="273" priority="279" operator="equal">
      <formula>"Medio"</formula>
    </cfRule>
    <cfRule type="cellIs" dxfId="272" priority="280" operator="equal">
      <formula>"Bajo"</formula>
    </cfRule>
  </conditionalFormatting>
  <conditionalFormatting sqref="M61">
    <cfRule type="cellIs" dxfId="271" priority="265" operator="between">
      <formula>8</formula>
      <formula>10</formula>
    </cfRule>
    <cfRule type="cellIs" dxfId="270" priority="266" operator="between">
      <formula>6</formula>
      <formula>7</formula>
    </cfRule>
    <cfRule type="cellIs" dxfId="269" priority="267" operator="equal">
      <formula>5</formula>
    </cfRule>
    <cfRule type="cellIs" dxfId="268" priority="268" operator="between">
      <formula>2</formula>
      <formula>4</formula>
    </cfRule>
    <cfRule type="cellIs" dxfId="267" priority="269" operator="equal">
      <formula>"Extremo"</formula>
    </cfRule>
    <cfRule type="cellIs" dxfId="266" priority="270" operator="equal">
      <formula>"Alto"</formula>
    </cfRule>
    <cfRule type="cellIs" dxfId="265" priority="271" operator="equal">
      <formula>"Medio"</formula>
    </cfRule>
    <cfRule type="cellIs" dxfId="264" priority="272" operator="equal">
      <formula>"Bajo"</formula>
    </cfRule>
  </conditionalFormatting>
  <conditionalFormatting sqref="AD61">
    <cfRule type="cellIs" dxfId="263" priority="257" operator="between">
      <formula>8</formula>
      <formula>10</formula>
    </cfRule>
    <cfRule type="cellIs" dxfId="262" priority="258" operator="between">
      <formula>6</formula>
      <formula>7</formula>
    </cfRule>
    <cfRule type="cellIs" dxfId="261" priority="259" operator="equal">
      <formula>5</formula>
    </cfRule>
    <cfRule type="cellIs" dxfId="260" priority="260" operator="between">
      <formula>2</formula>
      <formula>4</formula>
    </cfRule>
    <cfRule type="cellIs" dxfId="259" priority="261" operator="equal">
      <formula>"Extremo"</formula>
    </cfRule>
    <cfRule type="cellIs" dxfId="258" priority="262" operator="equal">
      <formula>"Alto"</formula>
    </cfRule>
    <cfRule type="cellIs" dxfId="257" priority="263" operator="equal">
      <formula>"Medio"</formula>
    </cfRule>
    <cfRule type="cellIs" dxfId="256" priority="264" operator="equal">
      <formula>"Bajo"</formula>
    </cfRule>
  </conditionalFormatting>
  <conditionalFormatting sqref="M62">
    <cfRule type="cellIs" dxfId="255" priority="249" operator="between">
      <formula>8</formula>
      <formula>10</formula>
    </cfRule>
    <cfRule type="cellIs" dxfId="254" priority="250" operator="between">
      <formula>6</formula>
      <formula>7</formula>
    </cfRule>
    <cfRule type="cellIs" dxfId="253" priority="251" operator="equal">
      <formula>5</formula>
    </cfRule>
    <cfRule type="cellIs" dxfId="252" priority="252" operator="between">
      <formula>2</formula>
      <formula>4</formula>
    </cfRule>
    <cfRule type="cellIs" dxfId="251" priority="253" operator="equal">
      <formula>"Extremo"</formula>
    </cfRule>
    <cfRule type="cellIs" dxfId="250" priority="254" operator="equal">
      <formula>"Alto"</formula>
    </cfRule>
    <cfRule type="cellIs" dxfId="249" priority="255" operator="equal">
      <formula>"Medio"</formula>
    </cfRule>
    <cfRule type="cellIs" dxfId="248" priority="256" operator="equal">
      <formula>"Bajo"</formula>
    </cfRule>
  </conditionalFormatting>
  <conditionalFormatting sqref="AD62">
    <cfRule type="cellIs" dxfId="247" priority="241" operator="between">
      <formula>8</formula>
      <formula>10</formula>
    </cfRule>
    <cfRule type="cellIs" dxfId="246" priority="242" operator="between">
      <formula>6</formula>
      <formula>7</formula>
    </cfRule>
    <cfRule type="cellIs" dxfId="245" priority="243" operator="equal">
      <formula>5</formula>
    </cfRule>
    <cfRule type="cellIs" dxfId="244" priority="244" operator="between">
      <formula>2</formula>
      <formula>4</formula>
    </cfRule>
    <cfRule type="cellIs" dxfId="243" priority="245" operator="equal">
      <formula>"Extremo"</formula>
    </cfRule>
    <cfRule type="cellIs" dxfId="242" priority="246" operator="equal">
      <formula>"Alto"</formula>
    </cfRule>
    <cfRule type="cellIs" dxfId="241" priority="247" operator="equal">
      <formula>"Medio"</formula>
    </cfRule>
    <cfRule type="cellIs" dxfId="240" priority="248" operator="equal">
      <formula>"Bajo"</formula>
    </cfRule>
  </conditionalFormatting>
  <conditionalFormatting sqref="M63">
    <cfRule type="cellIs" dxfId="239" priority="233" operator="between">
      <formula>8</formula>
      <formula>10</formula>
    </cfRule>
    <cfRule type="cellIs" dxfId="238" priority="234" operator="between">
      <formula>6</formula>
      <formula>7</formula>
    </cfRule>
    <cfRule type="cellIs" dxfId="237" priority="235" operator="equal">
      <formula>5</formula>
    </cfRule>
    <cfRule type="cellIs" dxfId="236" priority="236" operator="between">
      <formula>2</formula>
      <formula>4</formula>
    </cfRule>
    <cfRule type="cellIs" dxfId="235" priority="237" operator="equal">
      <formula>"Extremo"</formula>
    </cfRule>
    <cfRule type="cellIs" dxfId="234" priority="238" operator="equal">
      <formula>"Alto"</formula>
    </cfRule>
    <cfRule type="cellIs" dxfId="233" priority="239" operator="equal">
      <formula>"Medio"</formula>
    </cfRule>
    <cfRule type="cellIs" dxfId="232" priority="240" operator="equal">
      <formula>"Bajo"</formula>
    </cfRule>
  </conditionalFormatting>
  <conditionalFormatting sqref="AD63">
    <cfRule type="cellIs" dxfId="231" priority="225" operator="between">
      <formula>8</formula>
      <formula>10</formula>
    </cfRule>
    <cfRule type="cellIs" dxfId="230" priority="226" operator="between">
      <formula>6</formula>
      <formula>7</formula>
    </cfRule>
    <cfRule type="cellIs" dxfId="229" priority="227" operator="equal">
      <formula>5</formula>
    </cfRule>
    <cfRule type="cellIs" dxfId="228" priority="228" operator="between">
      <formula>2</formula>
      <formula>4</formula>
    </cfRule>
    <cfRule type="cellIs" dxfId="227" priority="229" operator="equal">
      <formula>"Extremo"</formula>
    </cfRule>
    <cfRule type="cellIs" dxfId="226" priority="230" operator="equal">
      <formula>"Alto"</formula>
    </cfRule>
    <cfRule type="cellIs" dxfId="225" priority="231" operator="equal">
      <formula>"Medio"</formula>
    </cfRule>
    <cfRule type="cellIs" dxfId="224" priority="232" operator="equal">
      <formula>"Bajo"</formula>
    </cfRule>
  </conditionalFormatting>
  <conditionalFormatting sqref="M64">
    <cfRule type="cellIs" dxfId="223" priority="217" operator="between">
      <formula>8</formula>
      <formula>10</formula>
    </cfRule>
    <cfRule type="cellIs" dxfId="222" priority="218" operator="between">
      <formula>6</formula>
      <formula>7</formula>
    </cfRule>
    <cfRule type="cellIs" dxfId="221" priority="219" operator="equal">
      <formula>5</formula>
    </cfRule>
    <cfRule type="cellIs" dxfId="220" priority="220" operator="between">
      <formula>2</formula>
      <formula>4</formula>
    </cfRule>
    <cfRule type="cellIs" dxfId="219" priority="221" operator="equal">
      <formula>"Extremo"</formula>
    </cfRule>
    <cfRule type="cellIs" dxfId="218" priority="222" operator="equal">
      <formula>"Alto"</formula>
    </cfRule>
    <cfRule type="cellIs" dxfId="217" priority="223" operator="equal">
      <formula>"Medio"</formula>
    </cfRule>
    <cfRule type="cellIs" dxfId="216" priority="224" operator="equal">
      <formula>"Bajo"</formula>
    </cfRule>
  </conditionalFormatting>
  <conditionalFormatting sqref="AD64">
    <cfRule type="cellIs" dxfId="215" priority="209" operator="between">
      <formula>8</formula>
      <formula>10</formula>
    </cfRule>
    <cfRule type="cellIs" dxfId="214" priority="210" operator="between">
      <formula>6</formula>
      <formula>7</formula>
    </cfRule>
    <cfRule type="cellIs" dxfId="213" priority="211" operator="equal">
      <formula>5</formula>
    </cfRule>
    <cfRule type="cellIs" dxfId="212" priority="212" operator="between">
      <formula>2</formula>
      <formula>4</formula>
    </cfRule>
    <cfRule type="cellIs" dxfId="211" priority="213" operator="equal">
      <formula>"Extremo"</formula>
    </cfRule>
    <cfRule type="cellIs" dxfId="210" priority="214" operator="equal">
      <formula>"Alto"</formula>
    </cfRule>
    <cfRule type="cellIs" dxfId="209" priority="215" operator="equal">
      <formula>"Medio"</formula>
    </cfRule>
    <cfRule type="cellIs" dxfId="208" priority="216" operator="equal">
      <formula>"Bajo"</formula>
    </cfRule>
  </conditionalFormatting>
  <conditionalFormatting sqref="M65">
    <cfRule type="cellIs" dxfId="207" priority="201" operator="between">
      <formula>8</formula>
      <formula>10</formula>
    </cfRule>
    <cfRule type="cellIs" dxfId="206" priority="202" operator="between">
      <formula>6</formula>
      <formula>7</formula>
    </cfRule>
    <cfRule type="cellIs" dxfId="205" priority="203" operator="equal">
      <formula>5</formula>
    </cfRule>
    <cfRule type="cellIs" dxfId="204" priority="204" operator="between">
      <formula>2</formula>
      <formula>4</formula>
    </cfRule>
    <cfRule type="cellIs" dxfId="203" priority="205" operator="equal">
      <formula>"Extremo"</formula>
    </cfRule>
    <cfRule type="cellIs" dxfId="202" priority="206" operator="equal">
      <formula>"Alto"</formula>
    </cfRule>
    <cfRule type="cellIs" dxfId="201" priority="207" operator="equal">
      <formula>"Medio"</formula>
    </cfRule>
    <cfRule type="cellIs" dxfId="200" priority="208" operator="equal">
      <formula>"Bajo"</formula>
    </cfRule>
  </conditionalFormatting>
  <conditionalFormatting sqref="AD65">
    <cfRule type="cellIs" dxfId="199" priority="193" operator="between">
      <formula>8</formula>
      <formula>10</formula>
    </cfRule>
    <cfRule type="cellIs" dxfId="198" priority="194" operator="between">
      <formula>6</formula>
      <formula>7</formula>
    </cfRule>
    <cfRule type="cellIs" dxfId="197" priority="195" operator="equal">
      <formula>5</formula>
    </cfRule>
    <cfRule type="cellIs" dxfId="196" priority="196" operator="between">
      <formula>2</formula>
      <formula>4</formula>
    </cfRule>
    <cfRule type="cellIs" dxfId="195" priority="197" operator="equal">
      <formula>"Extremo"</formula>
    </cfRule>
    <cfRule type="cellIs" dxfId="194" priority="198" operator="equal">
      <formula>"Alto"</formula>
    </cfRule>
    <cfRule type="cellIs" dxfId="193" priority="199" operator="equal">
      <formula>"Medio"</formula>
    </cfRule>
    <cfRule type="cellIs" dxfId="192" priority="200" operator="equal">
      <formula>"Bajo"</formula>
    </cfRule>
  </conditionalFormatting>
  <conditionalFormatting sqref="M66">
    <cfRule type="cellIs" dxfId="191" priority="185" operator="between">
      <formula>8</formula>
      <formula>10</formula>
    </cfRule>
    <cfRule type="cellIs" dxfId="190" priority="186" operator="between">
      <formula>6</formula>
      <formula>7</formula>
    </cfRule>
    <cfRule type="cellIs" dxfId="189" priority="187" operator="equal">
      <formula>5</formula>
    </cfRule>
    <cfRule type="cellIs" dxfId="188" priority="188" operator="between">
      <formula>2</formula>
      <formula>4</formula>
    </cfRule>
    <cfRule type="cellIs" dxfId="187" priority="189" operator="equal">
      <formula>"Extremo"</formula>
    </cfRule>
    <cfRule type="cellIs" dxfId="186" priority="190" operator="equal">
      <formula>"Alto"</formula>
    </cfRule>
    <cfRule type="cellIs" dxfId="185" priority="191" operator="equal">
      <formula>"Medio"</formula>
    </cfRule>
    <cfRule type="cellIs" dxfId="184" priority="192" operator="equal">
      <formula>"Bajo"</formula>
    </cfRule>
  </conditionalFormatting>
  <conditionalFormatting sqref="AD66">
    <cfRule type="cellIs" dxfId="183" priority="177" operator="between">
      <formula>8</formula>
      <formula>10</formula>
    </cfRule>
    <cfRule type="cellIs" dxfId="182" priority="178" operator="between">
      <formula>6</formula>
      <formula>7</formula>
    </cfRule>
    <cfRule type="cellIs" dxfId="181" priority="179" operator="equal">
      <formula>5</formula>
    </cfRule>
    <cfRule type="cellIs" dxfId="180" priority="180" operator="between">
      <formula>2</formula>
      <formula>4</formula>
    </cfRule>
    <cfRule type="cellIs" dxfId="179" priority="181" operator="equal">
      <formula>"Extremo"</formula>
    </cfRule>
    <cfRule type="cellIs" dxfId="178" priority="182" operator="equal">
      <formula>"Alto"</formula>
    </cfRule>
    <cfRule type="cellIs" dxfId="177" priority="183" operator="equal">
      <formula>"Medio"</formula>
    </cfRule>
    <cfRule type="cellIs" dxfId="176" priority="184" operator="equal">
      <formula>"Bajo"</formula>
    </cfRule>
  </conditionalFormatting>
  <conditionalFormatting sqref="M67">
    <cfRule type="cellIs" dxfId="175" priority="169" operator="between">
      <formula>8</formula>
      <formula>10</formula>
    </cfRule>
    <cfRule type="cellIs" dxfId="174" priority="170" operator="between">
      <formula>6</formula>
      <formula>7</formula>
    </cfRule>
    <cfRule type="cellIs" dxfId="173" priority="171" operator="equal">
      <formula>5</formula>
    </cfRule>
    <cfRule type="cellIs" dxfId="172" priority="172" operator="between">
      <formula>2</formula>
      <formula>4</formula>
    </cfRule>
    <cfRule type="cellIs" dxfId="171" priority="173" operator="equal">
      <formula>"Extremo"</formula>
    </cfRule>
    <cfRule type="cellIs" dxfId="170" priority="174" operator="equal">
      <formula>"Alto"</formula>
    </cfRule>
    <cfRule type="cellIs" dxfId="169" priority="175" operator="equal">
      <formula>"Medio"</formula>
    </cfRule>
    <cfRule type="cellIs" dxfId="168" priority="176" operator="equal">
      <formula>"Bajo"</formula>
    </cfRule>
  </conditionalFormatting>
  <conditionalFormatting sqref="AD67">
    <cfRule type="cellIs" dxfId="167" priority="161" operator="between">
      <formula>8</formula>
      <formula>10</formula>
    </cfRule>
    <cfRule type="cellIs" dxfId="166" priority="162" operator="between">
      <formula>6</formula>
      <formula>7</formula>
    </cfRule>
    <cfRule type="cellIs" dxfId="165" priority="163" operator="equal">
      <formula>5</formula>
    </cfRule>
    <cfRule type="cellIs" dxfId="164" priority="164" operator="between">
      <formula>2</formula>
      <formula>4</formula>
    </cfRule>
    <cfRule type="cellIs" dxfId="163" priority="165" operator="equal">
      <formula>"Extremo"</formula>
    </cfRule>
    <cfRule type="cellIs" dxfId="162" priority="166" operator="equal">
      <formula>"Alto"</formula>
    </cfRule>
    <cfRule type="cellIs" dxfId="161" priority="167" operator="equal">
      <formula>"Medio"</formula>
    </cfRule>
    <cfRule type="cellIs" dxfId="160" priority="168" operator="equal">
      <formula>"Bajo"</formula>
    </cfRule>
  </conditionalFormatting>
  <conditionalFormatting sqref="M68">
    <cfRule type="cellIs" dxfId="159" priority="153" operator="between">
      <formula>8</formula>
      <formula>10</formula>
    </cfRule>
    <cfRule type="cellIs" dxfId="158" priority="154" operator="between">
      <formula>6</formula>
      <formula>7</formula>
    </cfRule>
    <cfRule type="cellIs" dxfId="157" priority="155" operator="equal">
      <formula>5</formula>
    </cfRule>
    <cfRule type="cellIs" dxfId="156" priority="156" operator="between">
      <formula>2</formula>
      <formula>4</formula>
    </cfRule>
    <cfRule type="cellIs" dxfId="155" priority="157" operator="equal">
      <formula>"Extremo"</formula>
    </cfRule>
    <cfRule type="cellIs" dxfId="154" priority="158" operator="equal">
      <formula>"Alto"</formula>
    </cfRule>
    <cfRule type="cellIs" dxfId="153" priority="159" operator="equal">
      <formula>"Medio"</formula>
    </cfRule>
    <cfRule type="cellIs" dxfId="152" priority="160" operator="equal">
      <formula>"Bajo"</formula>
    </cfRule>
  </conditionalFormatting>
  <conditionalFormatting sqref="AD68">
    <cfRule type="cellIs" dxfId="151" priority="145" operator="between">
      <formula>8</formula>
      <formula>10</formula>
    </cfRule>
    <cfRule type="cellIs" dxfId="150" priority="146" operator="between">
      <formula>6</formula>
      <formula>7</formula>
    </cfRule>
    <cfRule type="cellIs" dxfId="149" priority="147" operator="equal">
      <formula>5</formula>
    </cfRule>
    <cfRule type="cellIs" dxfId="148" priority="148" operator="between">
      <formula>2</formula>
      <formula>4</formula>
    </cfRule>
    <cfRule type="cellIs" dxfId="147" priority="149" operator="equal">
      <formula>"Extremo"</formula>
    </cfRule>
    <cfRule type="cellIs" dxfId="146" priority="150" operator="equal">
      <formula>"Alto"</formula>
    </cfRule>
    <cfRule type="cellIs" dxfId="145" priority="151" operator="equal">
      <formula>"Medio"</formula>
    </cfRule>
    <cfRule type="cellIs" dxfId="144" priority="152" operator="equal">
      <formula>"Bajo"</formula>
    </cfRule>
  </conditionalFormatting>
  <conditionalFormatting sqref="M69">
    <cfRule type="cellIs" dxfId="143" priority="137" operator="between">
      <formula>8</formula>
      <formula>10</formula>
    </cfRule>
    <cfRule type="cellIs" dxfId="142" priority="138" operator="between">
      <formula>6</formula>
      <formula>7</formula>
    </cfRule>
    <cfRule type="cellIs" dxfId="141" priority="139" operator="equal">
      <formula>5</formula>
    </cfRule>
    <cfRule type="cellIs" dxfId="140" priority="140" operator="between">
      <formula>2</formula>
      <formula>4</formula>
    </cfRule>
    <cfRule type="cellIs" dxfId="139" priority="141" operator="equal">
      <formula>"Extremo"</formula>
    </cfRule>
    <cfRule type="cellIs" dxfId="138" priority="142" operator="equal">
      <formula>"Alto"</formula>
    </cfRule>
    <cfRule type="cellIs" dxfId="137" priority="143" operator="equal">
      <formula>"Medio"</formula>
    </cfRule>
    <cfRule type="cellIs" dxfId="136" priority="144" operator="equal">
      <formula>"Bajo"</formula>
    </cfRule>
  </conditionalFormatting>
  <conditionalFormatting sqref="AD69">
    <cfRule type="cellIs" dxfId="135" priority="129" operator="between">
      <formula>8</formula>
      <formula>10</formula>
    </cfRule>
    <cfRule type="cellIs" dxfId="134" priority="130" operator="between">
      <formula>6</formula>
      <formula>7</formula>
    </cfRule>
    <cfRule type="cellIs" dxfId="133" priority="131" operator="equal">
      <formula>5</formula>
    </cfRule>
    <cfRule type="cellIs" dxfId="132" priority="132" operator="between">
      <formula>2</formula>
      <formula>4</formula>
    </cfRule>
    <cfRule type="cellIs" dxfId="131" priority="133" operator="equal">
      <formula>"Extremo"</formula>
    </cfRule>
    <cfRule type="cellIs" dxfId="130" priority="134" operator="equal">
      <formula>"Alto"</formula>
    </cfRule>
    <cfRule type="cellIs" dxfId="129" priority="135" operator="equal">
      <formula>"Medio"</formula>
    </cfRule>
    <cfRule type="cellIs" dxfId="128" priority="136" operator="equal">
      <formula>"Bajo"</formula>
    </cfRule>
  </conditionalFormatting>
  <conditionalFormatting sqref="M70">
    <cfRule type="cellIs" dxfId="127" priority="121" operator="between">
      <formula>8</formula>
      <formula>10</formula>
    </cfRule>
    <cfRule type="cellIs" dxfId="126" priority="122" operator="between">
      <formula>6</formula>
      <formula>7</formula>
    </cfRule>
    <cfRule type="cellIs" dxfId="125" priority="123" operator="equal">
      <formula>5</formula>
    </cfRule>
    <cfRule type="cellIs" dxfId="124" priority="124" operator="between">
      <formula>2</formula>
      <formula>4</formula>
    </cfRule>
    <cfRule type="cellIs" dxfId="123" priority="125" operator="equal">
      <formula>"Extremo"</formula>
    </cfRule>
    <cfRule type="cellIs" dxfId="122" priority="126" operator="equal">
      <formula>"Alto"</formula>
    </cfRule>
    <cfRule type="cellIs" dxfId="121" priority="127" operator="equal">
      <formula>"Medio"</formula>
    </cfRule>
    <cfRule type="cellIs" dxfId="120" priority="128" operator="equal">
      <formula>"Bajo"</formula>
    </cfRule>
  </conditionalFormatting>
  <conditionalFormatting sqref="AD70">
    <cfRule type="cellIs" dxfId="119" priority="113" operator="between">
      <formula>8</formula>
      <formula>10</formula>
    </cfRule>
    <cfRule type="cellIs" dxfId="118" priority="114" operator="between">
      <formula>6</formula>
      <formula>7</formula>
    </cfRule>
    <cfRule type="cellIs" dxfId="117" priority="115" operator="equal">
      <formula>5</formula>
    </cfRule>
    <cfRule type="cellIs" dxfId="116" priority="116" operator="between">
      <formula>2</formula>
      <formula>4</formula>
    </cfRule>
    <cfRule type="cellIs" dxfId="115" priority="117" operator="equal">
      <formula>"Extremo"</formula>
    </cfRule>
    <cfRule type="cellIs" dxfId="114" priority="118" operator="equal">
      <formula>"Alto"</formula>
    </cfRule>
    <cfRule type="cellIs" dxfId="113" priority="119" operator="equal">
      <formula>"Medio"</formula>
    </cfRule>
    <cfRule type="cellIs" dxfId="112" priority="120" operator="equal">
      <formula>"Bajo"</formula>
    </cfRule>
  </conditionalFormatting>
  <conditionalFormatting sqref="M71">
    <cfRule type="cellIs" dxfId="111" priority="105" operator="between">
      <formula>8</formula>
      <formula>10</formula>
    </cfRule>
    <cfRule type="cellIs" dxfId="110" priority="106" operator="between">
      <formula>6</formula>
      <formula>7</formula>
    </cfRule>
    <cfRule type="cellIs" dxfId="109" priority="107" operator="equal">
      <formula>5</formula>
    </cfRule>
    <cfRule type="cellIs" dxfId="108" priority="108" operator="between">
      <formula>2</formula>
      <formula>4</formula>
    </cfRule>
    <cfRule type="cellIs" dxfId="107" priority="109" operator="equal">
      <formula>"Extremo"</formula>
    </cfRule>
    <cfRule type="cellIs" dxfId="106" priority="110" operator="equal">
      <formula>"Alto"</formula>
    </cfRule>
    <cfRule type="cellIs" dxfId="105" priority="111" operator="equal">
      <formula>"Medio"</formula>
    </cfRule>
    <cfRule type="cellIs" dxfId="104" priority="112" operator="equal">
      <formula>"Bajo"</formula>
    </cfRule>
  </conditionalFormatting>
  <conditionalFormatting sqref="AD71">
    <cfRule type="cellIs" dxfId="103" priority="97" operator="between">
      <formula>8</formula>
      <formula>10</formula>
    </cfRule>
    <cfRule type="cellIs" dxfId="102" priority="98" operator="between">
      <formula>6</formula>
      <formula>7</formula>
    </cfRule>
    <cfRule type="cellIs" dxfId="101" priority="99" operator="equal">
      <formula>5</formula>
    </cfRule>
    <cfRule type="cellIs" dxfId="100" priority="100" operator="between">
      <formula>2</formula>
      <formula>4</formula>
    </cfRule>
    <cfRule type="cellIs" dxfId="99" priority="101" operator="equal">
      <formula>"Extremo"</formula>
    </cfRule>
    <cfRule type="cellIs" dxfId="98" priority="102" operator="equal">
      <formula>"Alto"</formula>
    </cfRule>
    <cfRule type="cellIs" dxfId="97" priority="103" operator="equal">
      <formula>"Medio"</formula>
    </cfRule>
    <cfRule type="cellIs" dxfId="96" priority="104" operator="equal">
      <formula>"Bajo"</formula>
    </cfRule>
  </conditionalFormatting>
  <conditionalFormatting sqref="M72">
    <cfRule type="cellIs" dxfId="95" priority="89" operator="between">
      <formula>8</formula>
      <formula>10</formula>
    </cfRule>
    <cfRule type="cellIs" dxfId="94" priority="90" operator="between">
      <formula>6</formula>
      <formula>7</formula>
    </cfRule>
    <cfRule type="cellIs" dxfId="93" priority="91" operator="equal">
      <formula>5</formula>
    </cfRule>
    <cfRule type="cellIs" dxfId="92" priority="92" operator="between">
      <formula>2</formula>
      <formula>4</formula>
    </cfRule>
    <cfRule type="cellIs" dxfId="91" priority="93" operator="equal">
      <formula>"Extremo"</formula>
    </cfRule>
    <cfRule type="cellIs" dxfId="90" priority="94" operator="equal">
      <formula>"Alto"</formula>
    </cfRule>
    <cfRule type="cellIs" dxfId="89" priority="95" operator="equal">
      <formula>"Medio"</formula>
    </cfRule>
    <cfRule type="cellIs" dxfId="88" priority="96" operator="equal">
      <formula>"Bajo"</formula>
    </cfRule>
  </conditionalFormatting>
  <conditionalFormatting sqref="AD72">
    <cfRule type="cellIs" dxfId="87" priority="81" operator="between">
      <formula>8</formula>
      <formula>10</formula>
    </cfRule>
    <cfRule type="cellIs" dxfId="86" priority="82" operator="between">
      <formula>6</formula>
      <formula>7</formula>
    </cfRule>
    <cfRule type="cellIs" dxfId="85" priority="83" operator="equal">
      <formula>5</formula>
    </cfRule>
    <cfRule type="cellIs" dxfId="84" priority="84" operator="between">
      <formula>2</formula>
      <formula>4</formula>
    </cfRule>
    <cfRule type="cellIs" dxfId="83" priority="85" operator="equal">
      <formula>"Extremo"</formula>
    </cfRule>
    <cfRule type="cellIs" dxfId="82" priority="86" operator="equal">
      <formula>"Alto"</formula>
    </cfRule>
    <cfRule type="cellIs" dxfId="81" priority="87" operator="equal">
      <formula>"Medio"</formula>
    </cfRule>
    <cfRule type="cellIs" dxfId="80" priority="88" operator="equal">
      <formula>"Bajo"</formula>
    </cfRule>
  </conditionalFormatting>
  <conditionalFormatting sqref="M73">
    <cfRule type="cellIs" dxfId="79" priority="73" operator="between">
      <formula>8</formula>
      <formula>10</formula>
    </cfRule>
    <cfRule type="cellIs" dxfId="78" priority="74" operator="between">
      <formula>6</formula>
      <formula>7</formula>
    </cfRule>
    <cfRule type="cellIs" dxfId="77" priority="75" operator="equal">
      <formula>5</formula>
    </cfRule>
    <cfRule type="cellIs" dxfId="76" priority="76" operator="between">
      <formula>2</formula>
      <formula>4</formula>
    </cfRule>
    <cfRule type="cellIs" dxfId="75" priority="77" operator="equal">
      <formula>"Extremo"</formula>
    </cfRule>
    <cfRule type="cellIs" dxfId="74" priority="78" operator="equal">
      <formula>"Alto"</formula>
    </cfRule>
    <cfRule type="cellIs" dxfId="73" priority="79" operator="equal">
      <formula>"Medio"</formula>
    </cfRule>
    <cfRule type="cellIs" dxfId="72" priority="80" operator="equal">
      <formula>"Bajo"</formula>
    </cfRule>
  </conditionalFormatting>
  <conditionalFormatting sqref="AD73">
    <cfRule type="cellIs" dxfId="71" priority="65" operator="between">
      <formula>8</formula>
      <formula>10</formula>
    </cfRule>
    <cfRule type="cellIs" dxfId="70" priority="66" operator="between">
      <formula>6</formula>
      <formula>7</formula>
    </cfRule>
    <cfRule type="cellIs" dxfId="69" priority="67" operator="equal">
      <formula>5</formula>
    </cfRule>
    <cfRule type="cellIs" dxfId="68" priority="68" operator="between">
      <formula>2</formula>
      <formula>4</formula>
    </cfRule>
    <cfRule type="cellIs" dxfId="67" priority="69" operator="equal">
      <formula>"Extremo"</formula>
    </cfRule>
    <cfRule type="cellIs" dxfId="66" priority="70" operator="equal">
      <formula>"Alto"</formula>
    </cfRule>
    <cfRule type="cellIs" dxfId="65" priority="71" operator="equal">
      <formula>"Medio"</formula>
    </cfRule>
    <cfRule type="cellIs" dxfId="64" priority="72" operator="equal">
      <formula>"Bajo"</formula>
    </cfRule>
  </conditionalFormatting>
  <conditionalFormatting sqref="M34">
    <cfRule type="cellIs" dxfId="63" priority="57" operator="between">
      <formula>8</formula>
      <formula>10</formula>
    </cfRule>
    <cfRule type="cellIs" dxfId="62" priority="58" operator="between">
      <formula>6</formula>
      <formula>7</formula>
    </cfRule>
    <cfRule type="cellIs" dxfId="61" priority="59" operator="equal">
      <formula>5</formula>
    </cfRule>
    <cfRule type="cellIs" dxfId="60" priority="60" operator="between">
      <formula>2</formula>
      <formula>4</formula>
    </cfRule>
    <cfRule type="cellIs" dxfId="59" priority="61" operator="equal">
      <formula>"Extremo"</formula>
    </cfRule>
    <cfRule type="cellIs" dxfId="58" priority="62" operator="equal">
      <formula>"Alto"</formula>
    </cfRule>
    <cfRule type="cellIs" dxfId="57" priority="63" operator="equal">
      <formula>"Medio"</formula>
    </cfRule>
    <cfRule type="cellIs" dxfId="56" priority="64" operator="equal">
      <formula>"Bajo"</formula>
    </cfRule>
  </conditionalFormatting>
  <conditionalFormatting sqref="AD34">
    <cfRule type="cellIs" dxfId="55" priority="49" operator="between">
      <formula>8</formula>
      <formula>10</formula>
    </cfRule>
    <cfRule type="cellIs" dxfId="54" priority="50" operator="between">
      <formula>6</formula>
      <formula>7</formula>
    </cfRule>
    <cfRule type="cellIs" dxfId="53" priority="51" operator="equal">
      <formula>5</formula>
    </cfRule>
    <cfRule type="cellIs" dxfId="52" priority="52" operator="between">
      <formula>2</formula>
      <formula>4</formula>
    </cfRule>
    <cfRule type="cellIs" dxfId="51" priority="53" operator="equal">
      <formula>"Extremo"</formula>
    </cfRule>
    <cfRule type="cellIs" dxfId="50" priority="54" operator="equal">
      <formula>"Alto"</formula>
    </cfRule>
    <cfRule type="cellIs" dxfId="49" priority="55" operator="equal">
      <formula>"Medio"</formula>
    </cfRule>
    <cfRule type="cellIs" dxfId="48" priority="56" operator="equal">
      <formula>"Bajo"</formula>
    </cfRule>
  </conditionalFormatting>
  <conditionalFormatting sqref="M36">
    <cfRule type="cellIs" dxfId="47" priority="41" operator="between">
      <formula>8</formula>
      <formula>10</formula>
    </cfRule>
    <cfRule type="cellIs" dxfId="46" priority="42" operator="between">
      <formula>6</formula>
      <formula>7</formula>
    </cfRule>
    <cfRule type="cellIs" dxfId="45" priority="43" operator="equal">
      <formula>5</formula>
    </cfRule>
    <cfRule type="cellIs" dxfId="44" priority="44" operator="between">
      <formula>2</formula>
      <formula>4</formula>
    </cfRule>
    <cfRule type="cellIs" dxfId="43" priority="45" operator="equal">
      <formula>"Extremo"</formula>
    </cfRule>
    <cfRule type="cellIs" dxfId="42" priority="46" operator="equal">
      <formula>"Alto"</formula>
    </cfRule>
    <cfRule type="cellIs" dxfId="41" priority="47" operator="equal">
      <formula>"Medio"</formula>
    </cfRule>
    <cfRule type="cellIs" dxfId="40" priority="48" operator="equal">
      <formula>"Bajo"</formula>
    </cfRule>
  </conditionalFormatting>
  <conditionalFormatting sqref="AD36">
    <cfRule type="cellIs" dxfId="39" priority="33" operator="between">
      <formula>8</formula>
      <formula>10</formula>
    </cfRule>
    <cfRule type="cellIs" dxfId="38" priority="34" operator="between">
      <formula>6</formula>
      <formula>7</formula>
    </cfRule>
    <cfRule type="cellIs" dxfId="37" priority="35" operator="equal">
      <formula>5</formula>
    </cfRule>
    <cfRule type="cellIs" dxfId="36" priority="36" operator="between">
      <formula>2</formula>
      <formula>4</formula>
    </cfRule>
    <cfRule type="cellIs" dxfId="35" priority="37" operator="equal">
      <formula>"Extremo"</formula>
    </cfRule>
    <cfRule type="cellIs" dxfId="34" priority="38" operator="equal">
      <formula>"Alto"</formula>
    </cfRule>
    <cfRule type="cellIs" dxfId="33" priority="39" operator="equal">
      <formula>"Medio"</formula>
    </cfRule>
    <cfRule type="cellIs" dxfId="32" priority="40" operator="equal">
      <formula>"Bajo"</formula>
    </cfRule>
  </conditionalFormatting>
  <conditionalFormatting sqref="M35">
    <cfRule type="cellIs" dxfId="31" priority="25" operator="between">
      <formula>8</formula>
      <formula>10</formula>
    </cfRule>
    <cfRule type="cellIs" dxfId="30" priority="26" operator="between">
      <formula>6</formula>
      <formula>7</formula>
    </cfRule>
    <cfRule type="cellIs" dxfId="29" priority="27" operator="equal">
      <formula>5</formula>
    </cfRule>
    <cfRule type="cellIs" dxfId="28" priority="28" operator="between">
      <formula>2</formula>
      <formula>4</formula>
    </cfRule>
    <cfRule type="cellIs" dxfId="27" priority="29" operator="equal">
      <formula>"Extremo"</formula>
    </cfRule>
    <cfRule type="cellIs" dxfId="26" priority="30" operator="equal">
      <formula>"Alto"</formula>
    </cfRule>
    <cfRule type="cellIs" dxfId="25" priority="31" operator="equal">
      <formula>"Medio"</formula>
    </cfRule>
    <cfRule type="cellIs" dxfId="24" priority="32" operator="equal">
      <formula>"Bajo"</formula>
    </cfRule>
  </conditionalFormatting>
  <conditionalFormatting sqref="AD35">
    <cfRule type="cellIs" dxfId="23" priority="17" operator="between">
      <formula>8</formula>
      <formula>10</formula>
    </cfRule>
    <cfRule type="cellIs" dxfId="22" priority="18" operator="between">
      <formula>6</formula>
      <formula>7</formula>
    </cfRule>
    <cfRule type="cellIs" dxfId="21" priority="19" operator="equal">
      <formula>5</formula>
    </cfRule>
    <cfRule type="cellIs" dxfId="20" priority="20" operator="between">
      <formula>2</formula>
      <formula>4</formula>
    </cfRule>
    <cfRule type="cellIs" dxfId="19" priority="21" operator="equal">
      <formula>"Extremo"</formula>
    </cfRule>
    <cfRule type="cellIs" dxfId="18" priority="22" operator="equal">
      <formula>"Alto"</formula>
    </cfRule>
    <cfRule type="cellIs" dxfId="17" priority="23" operator="equal">
      <formula>"Medio"</formula>
    </cfRule>
    <cfRule type="cellIs" dxfId="16" priority="24" operator="equal">
      <formula>"Bajo"</formula>
    </cfRule>
  </conditionalFormatting>
  <conditionalFormatting sqref="M37:M50">
    <cfRule type="cellIs" dxfId="15" priority="9" operator="between">
      <formula>8</formula>
      <formula>10</formula>
    </cfRule>
    <cfRule type="cellIs" dxfId="14" priority="10" operator="between">
      <formula>6</formula>
      <formula>7</formula>
    </cfRule>
    <cfRule type="cellIs" dxfId="13" priority="11" operator="equal">
      <formula>5</formula>
    </cfRule>
    <cfRule type="cellIs" dxfId="12" priority="12" operator="between">
      <formula>2</formula>
      <formula>4</formula>
    </cfRule>
    <cfRule type="cellIs" dxfId="11" priority="13" operator="equal">
      <formula>"Extremo"</formula>
    </cfRule>
    <cfRule type="cellIs" dxfId="10" priority="14" operator="equal">
      <formula>"Alto"</formula>
    </cfRule>
    <cfRule type="cellIs" dxfId="9" priority="15" operator="equal">
      <formula>"Medio"</formula>
    </cfRule>
    <cfRule type="cellIs" dxfId="8" priority="16" operator="equal">
      <formula>"Bajo"</formula>
    </cfRule>
  </conditionalFormatting>
  <conditionalFormatting sqref="AD37:AD50">
    <cfRule type="cellIs" dxfId="7" priority="1" operator="between">
      <formula>8</formula>
      <formula>10</formula>
    </cfRule>
    <cfRule type="cellIs" dxfId="6" priority="2" operator="between">
      <formula>6</formula>
      <formula>7</formula>
    </cfRule>
    <cfRule type="cellIs" dxfId="5" priority="3" operator="equal">
      <formula>5</formula>
    </cfRule>
    <cfRule type="cellIs" dxfId="4" priority="4" operator="between">
      <formula>2</formula>
      <formula>4</formula>
    </cfRule>
    <cfRule type="cellIs" dxfId="3" priority="5" operator="equal">
      <formula>"Extremo"</formula>
    </cfRule>
    <cfRule type="cellIs" dxfId="2" priority="6" operator="equal">
      <formula>"Alto"</formula>
    </cfRule>
    <cfRule type="cellIs" dxfId="1" priority="7" operator="equal">
      <formula>"Medio"</formula>
    </cfRule>
    <cfRule type="cellIs" dxfId="0" priority="8" operator="equal">
      <formula>"Bajo"</formula>
    </cfRule>
  </conditionalFormatting>
  <dataValidations count="5">
    <dataValidation type="list" allowBlank="1" showInputMessage="1" showErrorMessage="1" sqref="H8:H73 Y8:Y73" xr:uid="{00000000-0002-0000-0000-000000000000}">
      <formula1>"Raro,Poco Probable,Posible,Probable,Casi Seguro"</formula1>
    </dataValidation>
    <dataValidation type="list" allowBlank="1" showInputMessage="1" showErrorMessage="1" sqref="I8:I73 Z8:Z73" xr:uid="{00000000-0002-0000-0000-000001000000}">
      <formula1>"Insignificante,Menor,Moderado,Mayor,Catastrófico"</formula1>
    </dataValidation>
    <dataValidation type="list" allowBlank="1" showInputMessage="1" showErrorMessage="1" sqref="O8:O73" xr:uid="{00000000-0002-0000-0000-000002000000}">
      <formula1>"Correctivo,Preventivo,Detectivo"</formula1>
    </dataValidation>
    <dataValidation type="list" allowBlank="1" showInputMessage="1" showErrorMessage="1" sqref="P8:P73" xr:uid="{00000000-0002-0000-0000-000003000000}">
      <formula1>"Manual,Automático"</formula1>
    </dataValidation>
    <dataValidation type="list" allowBlank="1" showInputMessage="1" showErrorMessage="1" sqref="Q8:Q73" xr:uid="{00000000-0002-0000-0000-000004000000}">
      <formula1>"Probabilidad,Impacto,Ambos"</formula1>
    </dataValidation>
  </dataValidations>
  <pageMargins left="0.70866141732283472" right="0.70866141732283472" top="0.74803149606299213" bottom="0.74803149606299213" header="0.31496062992125984" footer="0.31496062992125984"/>
  <pageSetup scale="49" orientation="landscape" horizontalDpi="4294967293"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Parámetros!$C$2:$C$6</xm:f>
          </x14:formula1>
          <xm:sqref>C14:C18</xm:sqref>
        </x14:dataValidation>
        <x14:dataValidation type="list" allowBlank="1" showInputMessage="1" showErrorMessage="1" xr:uid="{00000000-0002-0000-0000-000007000000}">
          <x14:formula1>
            <xm:f>Parámetros!$C$2:$C$8</xm:f>
          </x14:formula1>
          <xm:sqref>C8:C13 C19:C33 C51:C73</xm:sqref>
        </x14:dataValidation>
        <x14:dataValidation type="list" allowBlank="1" showInputMessage="1" showErrorMessage="1" xr:uid="{D76C9C4B-5C38-4169-91AA-D35CB47D0518}">
          <x14:formula1>
            <xm:f>Parámetros!$A$2:$A$22</xm:f>
          </x14:formula1>
          <xm:sqref>D8:D33 D51:D73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workbookViewId="0">
      <selection activeCell="B25" sqref="B25:D25"/>
    </sheetView>
  </sheetViews>
  <sheetFormatPr baseColWidth="10" defaultRowHeight="15" x14ac:dyDescent="0.25"/>
  <cols>
    <col min="1" max="1" width="20.7109375" customWidth="1"/>
    <col min="2" max="2" width="60.7109375" customWidth="1"/>
    <col min="3" max="4" width="15.7109375" customWidth="1"/>
  </cols>
  <sheetData>
    <row r="1" spans="1:4" x14ac:dyDescent="0.25">
      <c r="A1" s="182"/>
      <c r="B1" s="183" t="s">
        <v>84</v>
      </c>
      <c r="C1" s="44" t="s">
        <v>61</v>
      </c>
      <c r="D1" s="45" t="str">
        <f>'F-SG-004 Mapa de Riesgos'!AD1</f>
        <v>F-SG-004</v>
      </c>
    </row>
    <row r="2" spans="1:4" x14ac:dyDescent="0.25">
      <c r="A2" s="182"/>
      <c r="B2" s="184"/>
      <c r="C2" s="44" t="s">
        <v>62</v>
      </c>
      <c r="D2" s="45" t="str">
        <f>'F-SG-004 Mapa de Riesgos'!AD2</f>
        <v>4.0</v>
      </c>
    </row>
    <row r="3" spans="1:4" x14ac:dyDescent="0.25">
      <c r="A3" s="182"/>
      <c r="B3" s="184"/>
      <c r="C3" s="44" t="s">
        <v>63</v>
      </c>
      <c r="D3" s="64">
        <f>'F-SG-004 Mapa de Riesgos'!AD3</f>
        <v>43263</v>
      </c>
    </row>
    <row r="4" spans="1:4" x14ac:dyDescent="0.25">
      <c r="A4" s="182"/>
      <c r="B4" s="185"/>
      <c r="C4" s="44" t="s">
        <v>64</v>
      </c>
      <c r="D4" s="45" t="s">
        <v>105</v>
      </c>
    </row>
    <row r="5" spans="1:4" x14ac:dyDescent="0.25">
      <c r="A5" s="46"/>
      <c r="B5" s="46"/>
      <c r="C5" s="46"/>
      <c r="D5" s="46"/>
    </row>
    <row r="6" spans="1:4" x14ac:dyDescent="0.25">
      <c r="A6" s="186" t="s">
        <v>82</v>
      </c>
      <c r="B6" s="186"/>
      <c r="C6" s="186"/>
      <c r="D6" s="186"/>
    </row>
    <row r="8" spans="1:4" x14ac:dyDescent="0.25">
      <c r="A8" s="189" t="s">
        <v>83</v>
      </c>
      <c r="B8" s="189"/>
      <c r="C8" s="189"/>
      <c r="D8" s="189"/>
    </row>
    <row r="9" spans="1:4" ht="19.5" customHeight="1" x14ac:dyDescent="0.25">
      <c r="A9" s="65" t="s">
        <v>0</v>
      </c>
      <c r="B9" s="188" t="s">
        <v>85</v>
      </c>
      <c r="C9" s="188"/>
      <c r="D9" s="188"/>
    </row>
    <row r="10" spans="1:4" ht="38.25" customHeight="1" x14ac:dyDescent="0.25">
      <c r="A10" s="65" t="s">
        <v>1</v>
      </c>
      <c r="B10" s="188" t="s">
        <v>86</v>
      </c>
      <c r="C10" s="188"/>
      <c r="D10" s="188"/>
    </row>
    <row r="11" spans="1:4" ht="31.5" customHeight="1" x14ac:dyDescent="0.25">
      <c r="A11" s="65" t="s">
        <v>26</v>
      </c>
      <c r="B11" s="188" t="s">
        <v>87</v>
      </c>
      <c r="C11" s="188"/>
      <c r="D11" s="188"/>
    </row>
    <row r="12" spans="1:4" ht="47.25" customHeight="1" x14ac:dyDescent="0.25">
      <c r="A12" s="65" t="s">
        <v>5</v>
      </c>
      <c r="B12" s="188" t="s">
        <v>88</v>
      </c>
      <c r="C12" s="188"/>
      <c r="D12" s="188"/>
    </row>
    <row r="13" spans="1:4" ht="31.5" customHeight="1" x14ac:dyDescent="0.25">
      <c r="A13" s="65" t="s">
        <v>8</v>
      </c>
      <c r="B13" s="188" t="s">
        <v>89</v>
      </c>
      <c r="C13" s="188"/>
      <c r="D13" s="188"/>
    </row>
    <row r="14" spans="1:4" ht="64.5" customHeight="1" x14ac:dyDescent="0.25">
      <c r="A14" s="65" t="s">
        <v>9</v>
      </c>
      <c r="B14" s="188" t="s">
        <v>90</v>
      </c>
      <c r="C14" s="188"/>
      <c r="D14" s="188"/>
    </row>
    <row r="15" spans="1:4" ht="60" customHeight="1" x14ac:dyDescent="0.25">
      <c r="A15" s="65" t="s">
        <v>2</v>
      </c>
      <c r="B15" s="188" t="s">
        <v>91</v>
      </c>
      <c r="C15" s="188"/>
      <c r="D15" s="188"/>
    </row>
    <row r="16" spans="1:4" ht="60" customHeight="1" x14ac:dyDescent="0.25">
      <c r="A16" s="65" t="s">
        <v>3</v>
      </c>
      <c r="B16" s="188" t="s">
        <v>92</v>
      </c>
      <c r="C16" s="188"/>
      <c r="D16" s="188"/>
    </row>
    <row r="17" spans="1:4" ht="63" customHeight="1" x14ac:dyDescent="0.25">
      <c r="A17" s="65" t="s">
        <v>4</v>
      </c>
      <c r="B17" s="188" t="s">
        <v>93</v>
      </c>
      <c r="C17" s="188"/>
      <c r="D17" s="188"/>
    </row>
    <row r="18" spans="1:4" x14ac:dyDescent="0.25">
      <c r="A18" s="62"/>
      <c r="B18" s="62"/>
      <c r="C18" s="62"/>
      <c r="D18" s="62"/>
    </row>
    <row r="19" spans="1:4" x14ac:dyDescent="0.25">
      <c r="A19" s="187" t="s">
        <v>6</v>
      </c>
      <c r="B19" s="187"/>
      <c r="C19" s="187"/>
      <c r="D19" s="187"/>
    </row>
    <row r="20" spans="1:4" ht="78" customHeight="1" x14ac:dyDescent="0.25">
      <c r="A20" s="65" t="s">
        <v>33</v>
      </c>
      <c r="B20" s="188" t="s">
        <v>94</v>
      </c>
      <c r="C20" s="188"/>
      <c r="D20" s="188"/>
    </row>
    <row r="21" spans="1:4" ht="87.75" customHeight="1" x14ac:dyDescent="0.25">
      <c r="A21" s="65" t="s">
        <v>34</v>
      </c>
      <c r="B21" s="188" t="s">
        <v>95</v>
      </c>
      <c r="C21" s="188"/>
      <c r="D21" s="188"/>
    </row>
    <row r="22" spans="1:4" ht="47.25" customHeight="1" x14ac:dyDescent="0.25">
      <c r="A22" s="65" t="s">
        <v>35</v>
      </c>
      <c r="B22" s="188" t="s">
        <v>96</v>
      </c>
      <c r="C22" s="188"/>
      <c r="D22" s="188"/>
    </row>
    <row r="23" spans="1:4" ht="49.5" customHeight="1" x14ac:dyDescent="0.25">
      <c r="A23" s="65" t="s">
        <v>36</v>
      </c>
      <c r="B23" s="188" t="s">
        <v>97</v>
      </c>
      <c r="C23" s="188"/>
      <c r="D23" s="188"/>
    </row>
    <row r="24" spans="1:4" ht="105.75" customHeight="1" x14ac:dyDescent="0.25">
      <c r="A24" s="65" t="s">
        <v>37</v>
      </c>
      <c r="B24" s="188" t="s">
        <v>98</v>
      </c>
      <c r="C24" s="188"/>
      <c r="D24" s="188"/>
    </row>
    <row r="25" spans="1:4" ht="93.75" customHeight="1" x14ac:dyDescent="0.25">
      <c r="A25" s="65" t="s">
        <v>42</v>
      </c>
      <c r="B25" s="188" t="s">
        <v>99</v>
      </c>
      <c r="C25" s="188"/>
      <c r="D25" s="188"/>
    </row>
    <row r="26" spans="1:4" ht="33" customHeight="1" x14ac:dyDescent="0.25">
      <c r="A26" s="65" t="s">
        <v>25</v>
      </c>
      <c r="B26" s="188" t="s">
        <v>100</v>
      </c>
      <c r="C26" s="188"/>
      <c r="D26" s="188"/>
    </row>
    <row r="27" spans="1:4" x14ac:dyDescent="0.25">
      <c r="A27" s="63"/>
      <c r="B27" s="62"/>
      <c r="C27" s="62"/>
      <c r="D27" s="62"/>
    </row>
    <row r="28" spans="1:4" ht="15" customHeight="1" x14ac:dyDescent="0.25">
      <c r="A28" s="187" t="s">
        <v>10</v>
      </c>
      <c r="B28" s="187"/>
      <c r="C28" s="187"/>
      <c r="D28" s="187"/>
    </row>
    <row r="29" spans="1:4" ht="54" customHeight="1" x14ac:dyDescent="0.25">
      <c r="A29" s="49" t="s">
        <v>2</v>
      </c>
      <c r="B29" s="188" t="s">
        <v>101</v>
      </c>
      <c r="C29" s="188"/>
      <c r="D29" s="188"/>
    </row>
    <row r="30" spans="1:4" ht="51.75" customHeight="1" x14ac:dyDescent="0.25">
      <c r="A30" s="49" t="s">
        <v>3</v>
      </c>
      <c r="B30" s="188" t="s">
        <v>102</v>
      </c>
      <c r="C30" s="188"/>
      <c r="D30" s="188"/>
    </row>
    <row r="31" spans="1:4" ht="52.5" customHeight="1" x14ac:dyDescent="0.25">
      <c r="A31" s="49" t="s">
        <v>20</v>
      </c>
      <c r="B31" s="188" t="s">
        <v>103</v>
      </c>
      <c r="C31" s="188"/>
      <c r="D31" s="188"/>
    </row>
  </sheetData>
  <mergeCells count="25">
    <mergeCell ref="B30:D30"/>
    <mergeCell ref="B31:D31"/>
    <mergeCell ref="B24:D24"/>
    <mergeCell ref="B25:D25"/>
    <mergeCell ref="B26:D26"/>
    <mergeCell ref="A28:D28"/>
    <mergeCell ref="B29:D29"/>
    <mergeCell ref="B20:D20"/>
    <mergeCell ref="B21:D21"/>
    <mergeCell ref="B22:D22"/>
    <mergeCell ref="B23:D23"/>
    <mergeCell ref="B14:D14"/>
    <mergeCell ref="B15:D15"/>
    <mergeCell ref="B16:D16"/>
    <mergeCell ref="B17:D17"/>
    <mergeCell ref="A1:A4"/>
    <mergeCell ref="B1:B4"/>
    <mergeCell ref="A6:D6"/>
    <mergeCell ref="A19:D19"/>
    <mergeCell ref="B13:D13"/>
    <mergeCell ref="A8:D8"/>
    <mergeCell ref="B9:D9"/>
    <mergeCell ref="B10:D10"/>
    <mergeCell ref="B11:D11"/>
    <mergeCell ref="B12:D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workbookViewId="0">
      <selection activeCell="A23" sqref="A23"/>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ht="15.75" thickBot="1" x14ac:dyDescent="0.3">
      <c r="A1" s="43" t="s">
        <v>57</v>
      </c>
      <c r="C1" s="43" t="s">
        <v>58</v>
      </c>
      <c r="E1" s="43" t="s">
        <v>68</v>
      </c>
      <c r="G1" s="43" t="s">
        <v>67</v>
      </c>
    </row>
    <row r="2" spans="1:7" ht="15.75" thickBot="1" x14ac:dyDescent="0.3">
      <c r="A2" s="70" t="s">
        <v>115</v>
      </c>
      <c r="C2" s="42" t="s">
        <v>107</v>
      </c>
      <c r="E2" s="42" t="s">
        <v>69</v>
      </c>
      <c r="G2" s="42" t="s">
        <v>78</v>
      </c>
    </row>
    <row r="3" spans="1:7" ht="15.75" thickBot="1" x14ac:dyDescent="0.3">
      <c r="A3" s="71" t="s">
        <v>116</v>
      </c>
      <c r="C3" s="42" t="s">
        <v>59</v>
      </c>
      <c r="E3" s="42" t="s">
        <v>70</v>
      </c>
      <c r="G3" s="42" t="s">
        <v>79</v>
      </c>
    </row>
    <row r="4" spans="1:7" ht="15.75" thickBot="1" x14ac:dyDescent="0.3">
      <c r="A4" s="71" t="s">
        <v>117</v>
      </c>
      <c r="C4" s="42" t="s">
        <v>108</v>
      </c>
      <c r="E4" s="42" t="s">
        <v>71</v>
      </c>
      <c r="G4" s="42" t="s">
        <v>80</v>
      </c>
    </row>
    <row r="5" spans="1:7" ht="15.75" thickBot="1" x14ac:dyDescent="0.3">
      <c r="A5" s="71" t="s">
        <v>43</v>
      </c>
      <c r="C5" s="42" t="s">
        <v>60</v>
      </c>
      <c r="E5" s="42" t="s">
        <v>72</v>
      </c>
      <c r="G5" s="42" t="s">
        <v>81</v>
      </c>
    </row>
    <row r="6" spans="1:7" ht="15.75" thickBot="1" x14ac:dyDescent="0.3">
      <c r="A6" s="71" t="s">
        <v>54</v>
      </c>
      <c r="C6" s="42" t="s">
        <v>66</v>
      </c>
      <c r="E6" s="42" t="s">
        <v>73</v>
      </c>
    </row>
    <row r="7" spans="1:7" ht="15.75" thickBot="1" x14ac:dyDescent="0.3">
      <c r="A7" s="71" t="s">
        <v>118</v>
      </c>
      <c r="C7" s="42" t="s">
        <v>109</v>
      </c>
    </row>
    <row r="8" spans="1:7" ht="15.75" thickBot="1" x14ac:dyDescent="0.3">
      <c r="A8" s="71" t="s">
        <v>46</v>
      </c>
      <c r="C8" s="42" t="s">
        <v>110</v>
      </c>
    </row>
    <row r="9" spans="1:7" ht="15.75" thickBot="1" x14ac:dyDescent="0.3">
      <c r="A9" s="71" t="s">
        <v>44</v>
      </c>
    </row>
    <row r="10" spans="1:7" ht="15.75" thickBot="1" x14ac:dyDescent="0.3">
      <c r="A10" s="71" t="s">
        <v>56</v>
      </c>
    </row>
    <row r="11" spans="1:7" ht="15.75" thickBot="1" x14ac:dyDescent="0.3">
      <c r="A11" s="71" t="s">
        <v>55</v>
      </c>
    </row>
    <row r="12" spans="1:7" ht="15.75" thickBot="1" x14ac:dyDescent="0.3">
      <c r="A12" s="71" t="s">
        <v>50</v>
      </c>
    </row>
    <row r="13" spans="1:7" ht="15.75" thickBot="1" x14ac:dyDescent="0.3">
      <c r="A13" s="71" t="s">
        <v>49</v>
      </c>
    </row>
    <row r="14" spans="1:7" ht="15.75" thickBot="1" x14ac:dyDescent="0.3">
      <c r="A14" s="72" t="s">
        <v>53</v>
      </c>
    </row>
    <row r="15" spans="1:7" ht="15.75" thickBot="1" x14ac:dyDescent="0.3">
      <c r="A15" s="71" t="s">
        <v>119</v>
      </c>
    </row>
    <row r="16" spans="1:7" ht="15.75" thickBot="1" x14ac:dyDescent="0.3">
      <c r="A16" s="71" t="s">
        <v>51</v>
      </c>
    </row>
    <row r="17" spans="1:1" ht="15.75" thickBot="1" x14ac:dyDescent="0.3">
      <c r="A17" s="73" t="s">
        <v>47</v>
      </c>
    </row>
    <row r="18" spans="1:1" ht="15.75" thickBot="1" x14ac:dyDescent="0.3">
      <c r="A18" s="71" t="s">
        <v>120</v>
      </c>
    </row>
    <row r="19" spans="1:1" ht="15.75" thickBot="1" x14ac:dyDescent="0.3">
      <c r="A19" s="71" t="s">
        <v>45</v>
      </c>
    </row>
    <row r="20" spans="1:1" ht="15.75" thickBot="1" x14ac:dyDescent="0.3">
      <c r="A20" s="71" t="s">
        <v>52</v>
      </c>
    </row>
    <row r="21" spans="1:1" ht="15.75" thickBot="1" x14ac:dyDescent="0.3">
      <c r="A21" s="71" t="s">
        <v>48</v>
      </c>
    </row>
    <row r="22" spans="1:1" ht="15.75" thickBot="1" x14ac:dyDescent="0.3">
      <c r="A22" s="71" t="s">
        <v>106</v>
      </c>
    </row>
    <row r="23" spans="1:1" x14ac:dyDescent="0.25">
      <c r="A23" s="4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F-SG-004 Mapa de Riesgos</vt:lpstr>
      <vt:lpstr>Instr. Mapa Riesgos</vt:lpstr>
      <vt:lpstr>Parámetros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CGRT - OAP</dc:creator>
  <cp:keywords>Riesgos, Probabilidad, Impacto, Gestión, Valor Inherente, Valor Residual, Controles, Tratamiento, Acciones, Efectos, Materialización</cp:keywords>
  <cp:lastModifiedBy>Oscar Javier Guerrero</cp:lastModifiedBy>
  <cp:lastPrinted>2014-05-27T13:29:46Z</cp:lastPrinted>
  <dcterms:created xsi:type="dcterms:W3CDTF">2014-01-30T13:08:21Z</dcterms:created>
  <dcterms:modified xsi:type="dcterms:W3CDTF">2021-08-05T17:26:18Z</dcterms:modified>
  <cp:category>Herramientas de Gestión</cp:category>
</cp:coreProperties>
</file>